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upphandlingsmyndigheten.sharepoint.com/sites/cirkular-ekonomi/Delade dokument/RU Miljöspend/04 Del LCA-indikatorer/Filer att publicera/"/>
    </mc:Choice>
  </mc:AlternateContent>
  <xr:revisionPtr revIDLastSave="3" documentId="8_{80BF14E9-E264-4164-8EF3-14E65E5D3E7D}" xr6:coauthVersionLast="47" xr6:coauthVersionMax="47" xr10:uidLastSave="{7C6392BE-89E4-4FE7-99C6-6D67489C7222}"/>
  <bookViews>
    <workbookView xWindow="-110" yWindow="-110" windowWidth="19420" windowHeight="11620" firstSheet="1" activeTab="3" xr2:uid="{EDAFBBE2-F726-4BEC-AFC6-F989B6FF9482}"/>
  </bookViews>
  <sheets>
    <sheet name="Information om version (2)" sheetId="7" state="hidden" r:id="rId1"/>
    <sheet name="Information om version" sheetId="6" r:id="rId2"/>
    <sheet name="Om fördelningsnyckeln " sheetId="5" r:id="rId3"/>
    <sheet name="Fördelningsnyckel livsmedel" sheetId="4" r:id="rId4"/>
  </sheets>
  <externalReferences>
    <externalReference r:id="rId5"/>
  </externalReferences>
  <definedNames>
    <definedName name="_1Signallista2016Avtalmatcharejalla_Crosstab1_Crosstab1_Columns" localSheetId="3">[1]Bas!#REF!</definedName>
    <definedName name="_1Signallista2016Avtalmatcharejalla_Crosstab1_Crosstab1_Columns" localSheetId="1">[1]Bas!#REF!</definedName>
    <definedName name="_1Signallista2016Avtalmatcharejalla_Crosstab1_Crosstab1_Columns" localSheetId="0">[1]Bas!#REF!</definedName>
    <definedName name="_1Signallista2016Avtalmatcharejalla_Crosstab1_Crosstab1_Columns">[1]Bas!#REF!</definedName>
    <definedName name="_1Signallista2016Avtalmatcharejalla_Crosstab1_Crosstab1_Measure" localSheetId="1">[1]Bas!#REF!</definedName>
    <definedName name="_1Signallista2016Avtalmatcharejalla_Crosstab1_Crosstab1_Measure" localSheetId="0">[1]Bas!#REF!</definedName>
    <definedName name="_1Signallista2016Avtalmatcharejalla_Crosstab1_Crosstab1_Measure">[1]Bas!#REF!</definedName>
    <definedName name="_xlnm._FilterDatabase" localSheetId="3" hidden="1">'Fördelningsnyckel livsmedel'!$A$18:$E$18</definedName>
    <definedName name="cpv_2008_1" localSheetId="3">#REF!</definedName>
    <definedName name="cpv_2008_1" localSheetId="1">#REF!</definedName>
    <definedName name="cpv_2008_1" localSheetId="0">#REF!</definedName>
    <definedName name="cpv_2008_1">#REF!</definedName>
    <definedName name="cpv_supplement_2008_2" localSheetId="3">#REF!</definedName>
    <definedName name="cpv_supplement_2008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0" i="4" l="1"/>
  <c r="W19" i="4"/>
  <c r="G8" i="4"/>
  <c r="G101" i="4" s="1"/>
  <c r="N19" i="4" l="1"/>
  <c r="P19" i="4" s="1"/>
  <c r="U23" i="4"/>
  <c r="U71" i="4"/>
  <c r="N22" i="4"/>
  <c r="U39" i="4"/>
  <c r="N33" i="4"/>
  <c r="U55" i="4"/>
  <c r="N47" i="4"/>
  <c r="N61" i="4"/>
  <c r="U87" i="4"/>
  <c r="N72" i="4"/>
  <c r="U103" i="4"/>
  <c r="N86" i="4"/>
  <c r="N97" i="4"/>
  <c r="N37" i="4"/>
  <c r="N87" i="4"/>
  <c r="N29" i="4"/>
  <c r="N40" i="4"/>
  <c r="N54" i="4"/>
  <c r="N65" i="4"/>
  <c r="N79" i="4"/>
  <c r="N93" i="4"/>
  <c r="N104" i="4"/>
  <c r="U31" i="4"/>
  <c r="U47" i="4"/>
  <c r="U63" i="4"/>
  <c r="U79" i="4"/>
  <c r="U95" i="4"/>
  <c r="N48" i="4"/>
  <c r="N73" i="4"/>
  <c r="N30" i="4"/>
  <c r="N41" i="4"/>
  <c r="N55" i="4"/>
  <c r="N69" i="4"/>
  <c r="N80" i="4"/>
  <c r="N94" i="4"/>
  <c r="U20" i="4"/>
  <c r="U36" i="4"/>
  <c r="U52" i="4"/>
  <c r="U68" i="4"/>
  <c r="U84" i="4"/>
  <c r="U100" i="4"/>
  <c r="N31" i="4"/>
  <c r="N45" i="4"/>
  <c r="N56" i="4"/>
  <c r="N70" i="4"/>
  <c r="N81" i="4"/>
  <c r="N95" i="4"/>
  <c r="U21" i="4"/>
  <c r="U37" i="4"/>
  <c r="U53" i="4"/>
  <c r="U69" i="4"/>
  <c r="U85" i="4"/>
  <c r="U101" i="4"/>
  <c r="N21" i="4"/>
  <c r="N32" i="4"/>
  <c r="N46" i="4"/>
  <c r="N57" i="4"/>
  <c r="N71" i="4"/>
  <c r="N85" i="4"/>
  <c r="N96" i="4"/>
  <c r="U22" i="4"/>
  <c r="U38" i="4"/>
  <c r="U54" i="4"/>
  <c r="U70" i="4"/>
  <c r="U86" i="4"/>
  <c r="U102" i="4"/>
  <c r="N23" i="4"/>
  <c r="N62" i="4"/>
  <c r="N101" i="4"/>
  <c r="U28" i="4"/>
  <c r="U44" i="4"/>
  <c r="U60" i="4"/>
  <c r="U76" i="4"/>
  <c r="U92" i="4"/>
  <c r="U108" i="4"/>
  <c r="N24" i="4"/>
  <c r="N38" i="4"/>
  <c r="N49" i="4"/>
  <c r="N63" i="4"/>
  <c r="N77" i="4"/>
  <c r="N88" i="4"/>
  <c r="N102" i="4"/>
  <c r="U29" i="4"/>
  <c r="U45" i="4"/>
  <c r="U61" i="4"/>
  <c r="U77" i="4"/>
  <c r="U93" i="4"/>
  <c r="N25" i="4"/>
  <c r="N39" i="4"/>
  <c r="N53" i="4"/>
  <c r="N64" i="4"/>
  <c r="N78" i="4"/>
  <c r="N89" i="4"/>
  <c r="N103" i="4"/>
  <c r="U30" i="4"/>
  <c r="U46" i="4"/>
  <c r="U62" i="4"/>
  <c r="U78" i="4"/>
  <c r="U94" i="4"/>
  <c r="N34" i="4"/>
  <c r="N50" i="4"/>
  <c r="N66" i="4"/>
  <c r="N82" i="4"/>
  <c r="N98" i="4"/>
  <c r="U25" i="4"/>
  <c r="U49" i="4"/>
  <c r="U65" i="4"/>
  <c r="U73" i="4"/>
  <c r="U97" i="4"/>
  <c r="U105" i="4"/>
  <c r="N27" i="4"/>
  <c r="N35" i="4"/>
  <c r="N43" i="4"/>
  <c r="N51" i="4"/>
  <c r="N59" i="4"/>
  <c r="N67" i="4"/>
  <c r="N75" i="4"/>
  <c r="N83" i="4"/>
  <c r="N91" i="4"/>
  <c r="N99" i="4"/>
  <c r="N107" i="4"/>
  <c r="U26" i="4"/>
  <c r="U34" i="4"/>
  <c r="U42" i="4"/>
  <c r="U50" i="4"/>
  <c r="U58" i="4"/>
  <c r="U66" i="4"/>
  <c r="U74" i="4"/>
  <c r="U82" i="4"/>
  <c r="U90" i="4"/>
  <c r="U98" i="4"/>
  <c r="U106" i="4"/>
  <c r="N105" i="4"/>
  <c r="U24" i="4"/>
  <c r="U32" i="4"/>
  <c r="U40" i="4"/>
  <c r="U48" i="4"/>
  <c r="U56" i="4"/>
  <c r="U64" i="4"/>
  <c r="U72" i="4"/>
  <c r="U80" i="4"/>
  <c r="U88" i="4"/>
  <c r="U96" i="4"/>
  <c r="U104" i="4"/>
  <c r="U19" i="4"/>
  <c r="N26" i="4"/>
  <c r="N42" i="4"/>
  <c r="N58" i="4"/>
  <c r="N74" i="4"/>
  <c r="N90" i="4"/>
  <c r="N106" i="4"/>
  <c r="U33" i="4"/>
  <c r="U41" i="4"/>
  <c r="U57" i="4"/>
  <c r="U81" i="4"/>
  <c r="U89" i="4"/>
  <c r="N20" i="4"/>
  <c r="N28" i="4"/>
  <c r="N36" i="4"/>
  <c r="N44" i="4"/>
  <c r="N52" i="4"/>
  <c r="N60" i="4"/>
  <c r="N68" i="4"/>
  <c r="N76" i="4"/>
  <c r="N84" i="4"/>
  <c r="N92" i="4"/>
  <c r="N100" i="4"/>
  <c r="N108" i="4"/>
  <c r="U27" i="4"/>
  <c r="U35" i="4"/>
  <c r="U43" i="4"/>
  <c r="U51" i="4"/>
  <c r="U59" i="4"/>
  <c r="U67" i="4"/>
  <c r="U75" i="4"/>
  <c r="U83" i="4"/>
  <c r="U91" i="4"/>
  <c r="U99" i="4"/>
  <c r="U107" i="4"/>
  <c r="G28" i="4"/>
  <c r="G52" i="4"/>
  <c r="G76" i="4"/>
  <c r="G91" i="4"/>
  <c r="G21" i="4"/>
  <c r="G45" i="4"/>
  <c r="G39" i="4"/>
  <c r="G94" i="4"/>
  <c r="G102" i="4"/>
  <c r="G24" i="4"/>
  <c r="G32" i="4"/>
  <c r="G40" i="4"/>
  <c r="G48" i="4"/>
  <c r="G56" i="4"/>
  <c r="G64" i="4"/>
  <c r="G72" i="4"/>
  <c r="G79" i="4"/>
  <c r="G87" i="4"/>
  <c r="G95" i="4"/>
  <c r="G103" i="4"/>
  <c r="G25" i="4"/>
  <c r="G33" i="4"/>
  <c r="G41" i="4"/>
  <c r="G49" i="4"/>
  <c r="G57" i="4"/>
  <c r="G65" i="4"/>
  <c r="G73" i="4"/>
  <c r="G80" i="4"/>
  <c r="G88" i="4"/>
  <c r="G96" i="4"/>
  <c r="G104" i="4"/>
  <c r="G26" i="4"/>
  <c r="G34" i="4"/>
  <c r="G42" i="4"/>
  <c r="G50" i="4"/>
  <c r="G58" i="4"/>
  <c r="G66" i="4"/>
  <c r="G74" i="4"/>
  <c r="G81" i="4"/>
  <c r="G89" i="4"/>
  <c r="G97" i="4"/>
  <c r="G105" i="4"/>
  <c r="G36" i="4"/>
  <c r="G68" i="4"/>
  <c r="G107" i="4"/>
  <c r="G37" i="4"/>
  <c r="G23" i="4"/>
  <c r="G31" i="4"/>
  <c r="G47" i="4"/>
  <c r="G55" i="4"/>
  <c r="G63" i="4"/>
  <c r="G71" i="4"/>
  <c r="G86" i="4"/>
  <c r="G19" i="4"/>
  <c r="G27" i="4"/>
  <c r="G35" i="4"/>
  <c r="G43" i="4"/>
  <c r="G51" i="4"/>
  <c r="G59" i="4"/>
  <c r="G67" i="4"/>
  <c r="G75" i="4"/>
  <c r="G82" i="4"/>
  <c r="G90" i="4"/>
  <c r="G98" i="4"/>
  <c r="G106" i="4"/>
  <c r="G20" i="4"/>
  <c r="G44" i="4"/>
  <c r="G60" i="4"/>
  <c r="G83" i="4"/>
  <c r="G99" i="4"/>
  <c r="G29" i="4"/>
  <c r="G53" i="4"/>
  <c r="G61" i="4"/>
  <c r="G69" i="4"/>
  <c r="G77" i="4"/>
  <c r="G84" i="4"/>
  <c r="G92" i="4"/>
  <c r="G100" i="4"/>
  <c r="G108" i="4"/>
  <c r="G22" i="4"/>
  <c r="G30" i="4"/>
  <c r="G38" i="4"/>
  <c r="G46" i="4"/>
  <c r="G54" i="4"/>
  <c r="G62" i="4"/>
  <c r="G70" i="4"/>
  <c r="G78" i="4"/>
  <c r="I78" i="4" s="1"/>
  <c r="G85" i="4"/>
  <c r="G93" i="4"/>
  <c r="U110" i="4" l="1"/>
  <c r="U17" i="4" s="1"/>
  <c r="N112" i="4"/>
  <c r="N14" i="4" s="1"/>
  <c r="N17" i="4" s="1"/>
  <c r="I19" i="4"/>
  <c r="G112" i="4"/>
  <c r="W108" i="4" l="1"/>
  <c r="W107" i="4"/>
  <c r="W106" i="4"/>
  <c r="W105" i="4"/>
  <c r="W104" i="4"/>
  <c r="W103" i="4"/>
  <c r="W102" i="4"/>
  <c r="W101" i="4"/>
  <c r="W100" i="4"/>
  <c r="W99" i="4"/>
  <c r="W98" i="4"/>
  <c r="W97" i="4"/>
  <c r="W96" i="4"/>
  <c r="W95" i="4"/>
  <c r="W94" i="4"/>
  <c r="W93" i="4"/>
  <c r="W92" i="4"/>
  <c r="W91" i="4"/>
  <c r="W90" i="4"/>
  <c r="W89" i="4"/>
  <c r="W88" i="4"/>
  <c r="W87" i="4"/>
  <c r="W86" i="4"/>
  <c r="W85" i="4"/>
  <c r="W84" i="4"/>
  <c r="W83" i="4"/>
  <c r="W82" i="4"/>
  <c r="W81" i="4"/>
  <c r="W80" i="4"/>
  <c r="W79" i="4"/>
  <c r="W78" i="4"/>
  <c r="W77"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S112" i="4"/>
  <c r="S14" i="4" s="1"/>
  <c r="S17" i="4" s="1"/>
  <c r="L110" i="4" l="1"/>
  <c r="L17" i="4" s="1"/>
  <c r="D110"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P54" i="4" l="1"/>
  <c r="P55" i="4"/>
  <c r="P25" i="4"/>
  <c r="P33" i="4"/>
  <c r="P41" i="4"/>
  <c r="P49" i="4"/>
  <c r="P57" i="4"/>
  <c r="P65" i="4"/>
  <c r="P73" i="4"/>
  <c r="P81" i="4"/>
  <c r="P89" i="4"/>
  <c r="P97" i="4"/>
  <c r="P105" i="4"/>
  <c r="P26" i="4"/>
  <c r="P34" i="4"/>
  <c r="P42" i="4"/>
  <c r="P50" i="4"/>
  <c r="P58" i="4"/>
  <c r="P66" i="4"/>
  <c r="P74" i="4"/>
  <c r="P82" i="4"/>
  <c r="P90" i="4"/>
  <c r="P98" i="4"/>
  <c r="P106" i="4"/>
  <c r="P38" i="4"/>
  <c r="P23" i="4"/>
  <c r="P47" i="4"/>
  <c r="P71" i="4"/>
  <c r="P79" i="4"/>
  <c r="P43" i="4"/>
  <c r="P62" i="4"/>
  <c r="P39" i="4"/>
  <c r="P103" i="4"/>
  <c r="P35" i="4"/>
  <c r="P51" i="4"/>
  <c r="P67" i="4"/>
  <c r="P75" i="4"/>
  <c r="P83" i="4"/>
  <c r="P91" i="4"/>
  <c r="P107" i="4"/>
  <c r="P20" i="4"/>
  <c r="P28" i="4"/>
  <c r="P36" i="4"/>
  <c r="P44" i="4"/>
  <c r="P52" i="4"/>
  <c r="P60" i="4"/>
  <c r="P68" i="4"/>
  <c r="P76" i="4"/>
  <c r="P84" i="4"/>
  <c r="P92" i="4"/>
  <c r="P100" i="4"/>
  <c r="P108" i="4"/>
  <c r="P22" i="4"/>
  <c r="P87" i="4"/>
  <c r="P27" i="4"/>
  <c r="P59" i="4"/>
  <c r="P99" i="4"/>
  <c r="P21" i="4"/>
  <c r="P29" i="4"/>
  <c r="P37" i="4"/>
  <c r="P45" i="4"/>
  <c r="P53" i="4"/>
  <c r="P61" i="4"/>
  <c r="P69" i="4"/>
  <c r="P77" i="4"/>
  <c r="P85" i="4"/>
  <c r="P93" i="4"/>
  <c r="P101" i="4"/>
  <c r="P30" i="4"/>
  <c r="P70" i="4"/>
  <c r="P78" i="4"/>
  <c r="P86" i="4"/>
  <c r="P94" i="4"/>
  <c r="P102" i="4"/>
  <c r="P46" i="4"/>
  <c r="P31" i="4"/>
  <c r="P63" i="4"/>
  <c r="P95" i="4"/>
  <c r="P24" i="4"/>
  <c r="P32" i="4"/>
  <c r="P40" i="4"/>
  <c r="P48" i="4"/>
  <c r="P56" i="4"/>
  <c r="P64" i="4"/>
  <c r="P72" i="4"/>
  <c r="P80" i="4"/>
  <c r="P88" i="4"/>
  <c r="P96" i="4"/>
  <c r="P104" i="4"/>
  <c r="I110" i="4"/>
  <c r="I14" i="4" s="1"/>
  <c r="G16" i="4"/>
  <c r="P110" i="4" l="1"/>
  <c r="P14" i="4" s="1"/>
  <c r="I8" i="4" s="1"/>
  <c r="W110" i="4"/>
  <c r="W14" i="4" s="1"/>
</calcChain>
</file>

<file path=xl/sharedStrings.xml><?xml version="1.0" encoding="utf-8"?>
<sst xmlns="http://schemas.openxmlformats.org/spreadsheetml/2006/main" count="536" uniqueCount="231">
  <si>
    <t>Fördelningsnyckel för klimatberäkning av inköpta livsmedel (version 3, årgång 2024)</t>
  </si>
  <si>
    <t>Vid användning</t>
  </si>
  <si>
    <t>Vid användning av material i denna fil så ange källan med källhanvisning.</t>
  </si>
  <si>
    <t>Vid publicering av material som bearbetats med hjälp av material i denna fil ska källan anges som: Med bearbetning av/ med hjälp av, eller likande, samt källan.</t>
  </si>
  <si>
    <t>Du som använder filen eller materialet får själv ta fullt ansvar för hur materialet används och för resultat av användning.</t>
  </si>
  <si>
    <t xml:space="preserve">Hur CPV-koder och/eller SNI-koder och/eller andra koder i detta material presenteras eller har använts utgör inte, och kan inte användas som, medel för tolkningar ur juridiskt hänseende avseende tröskelvärden eller i andra upphandlings- eller skatterättsliga eller i andra rättsliga sammanhang.   </t>
  </si>
  <si>
    <t>Kontakt vid frågor</t>
  </si>
  <si>
    <t>Frågeservice</t>
  </si>
  <si>
    <t>https://www.upphandlingsmyndigheten.se/frageportalen/</t>
  </si>
  <si>
    <t>08-58621701</t>
  </si>
  <si>
    <t>Versioner och förändringar</t>
  </si>
  <si>
    <t>Första version</t>
  </si>
  <si>
    <t>årgång 2022</t>
  </si>
  <si>
    <t>Johansson, Jens et al (2022-02-17) Miljöspendanalys, miljöindikatorer - fördelningsnyckel livsmedel. Upphandlingsmyndigheten, Solna.</t>
  </si>
  <si>
    <t>Andra versionen</t>
  </si>
  <si>
    <t>Johansson, Jens et al (2022-03-03) Miljöspendanalys, miljöindikatorer - fördelningsnyckel livsmedel. Upphandlingsmyndigheten, Solna.</t>
  </si>
  <si>
    <t>Förändring</t>
  </si>
  <si>
    <t>Logga, kontaktinformation, versionsinformation tilllagd. Förtydligande i vissa texter. Tillägg så egen fördelning av summor (SEK) blir möjlig.</t>
  </si>
  <si>
    <t>Tredje versionen</t>
  </si>
  <si>
    <t>årgång 2024</t>
  </si>
  <si>
    <t>Johansson, Jens (2024-01-30) Miljöspendanalys, miljöindikatorer - fördelningsnyckel livsmedel. IVL Svenska Miljöinstitutet, Göteborg.</t>
  </si>
  <si>
    <t>Indikatorer kvalitetsförbättrade och uppdaterade samt fler automatiserad beräkningsfunktioner och fler manualbeskrivningar.</t>
  </si>
  <si>
    <t>Referenser</t>
  </si>
  <si>
    <t>Referensnummer</t>
  </si>
  <si>
    <r>
      <t xml:space="preserve">DKAB och RISE (2023) Statistik från </t>
    </r>
    <r>
      <rPr>
        <i/>
        <sz val="11"/>
        <color theme="1"/>
        <rFont val="Calibri"/>
        <family val="2"/>
        <scheme val="minor"/>
      </rPr>
      <t xml:space="preserve">Hantera Livs (DKAB) </t>
    </r>
    <r>
      <rPr>
        <sz val="11"/>
        <color theme="1"/>
        <rFont val="Calibri"/>
        <family val="2"/>
        <scheme val="minor"/>
      </rPr>
      <t>över cirka 150 kommuner och 10-tal regioners livsmedelsinköp 2022 och klimatberäkning (RISE), tillhandahållen av Upphandlingsmyndigheten december 2023.</t>
    </r>
  </si>
  <si>
    <t>Källangivelse</t>
  </si>
  <si>
    <t xml:space="preserve"> </t>
  </si>
  <si>
    <t>Vid användning av denna eller uppgifter i denna fil, ange källan: Johansson, Jens (2024-01-30) Miljöspendanalys, miljöindikatorer - fördelningsnyckel livsmedel. IVL Svenska Miljöinstitutet, Göteborg.</t>
  </si>
  <si>
    <t>Fördelningsnyckel för klimatberäkning av inköpta livsmedel (version 3, 2024-01-30)</t>
  </si>
  <si>
    <t>Miljöspendanalys, miljöindikatorer - fördelningsnycklar. Upphandlingsmyndigheten, Solna.</t>
  </si>
  <si>
    <t>Logga, kontaktinformation, versionsinformation tilllagd. Förtydligande i vissa texter.</t>
  </si>
  <si>
    <t>Miljöspendanalys, miljöindikatorer - fördelningsnyckel elektricitet. IVL Svenska Miljöinstitutet, Göteborg.</t>
  </si>
  <si>
    <t>Fördelningsnyckelns funktion</t>
  </si>
  <si>
    <t xml:space="preserve">En fördelningsnyckel kan behövas när en inköpskategori (på den nivå i kategoristrukturen som miljöindikatorerna finns) inte representerar inköpen tillräckligt väl ur miljöhänseende.  </t>
  </si>
  <si>
    <t>När miljöspendanalysen genomförs kan en fördelningsnyckel användas för att försöka få en bättre bild.</t>
  </si>
  <si>
    <t>Inköpssumman på "defaultnivån" (för närvarande nivå 3) i miljöspendanalysens kategoristruktur, till en fördelningsnyckel.</t>
  </si>
  <si>
    <t>I fördelningsnyckeln fördelas den överflyttade inköpssumman till ett antal poster i fördelningsnyckeln. Inköpssummorna kan fördelas procentuellt till de olika posterna med automatik.</t>
  </si>
  <si>
    <t xml:space="preserve">Den procentuella fördelningen kan baseras på statistik av på tidigare inköp så som här i fördelningsnyckeln för livsmedel. </t>
  </si>
  <si>
    <t>i</t>
  </si>
  <si>
    <t>Inköpssummorna kan också fördelas genom att de fördelande procentsatserna ställs in manuellt för de olika posterna. Det passar för områden där köparen har mer information om de egna specifika inköpen.</t>
  </si>
  <si>
    <t>Det går också att göra i denna fördelningsnyckel.</t>
  </si>
  <si>
    <t>För de poster som ingår i fördelningsnyckeln finns ett antal miljöindikatorer preciserade.</t>
  </si>
  <si>
    <t>Den del av inköpssumman (kr) som fördelas till en post multipliceras med posten respektive miljöindikator (exempelvis kg CO2-e/kr). Produkten blir en miljöpåverkan (exempelvis kg CO2-e) per post.</t>
  </si>
  <si>
    <t xml:space="preserve">Efter beräkning summeras miljöpåverkan för de olika posterna och flyttas därefter tillbaka till kategoristrukturen (miljöspendanalysen). </t>
  </si>
  <si>
    <t>I kategoristrukturen (miljöspendanalysen) kan värdet av miljöpåverkan som räknats fram från fördelningsnyckeln därefter summeras med värden för miljöpåverkan från andra inköpskategorier.</t>
  </si>
  <si>
    <t>Hur fördelningsnyckeln kan användas</t>
  </si>
  <si>
    <t xml:space="preserve">Många kommuner har inte detaljerad information om livsmedelsinköpen och kan då använda defaultvärdet för livsmedel i ordinarie indikatorfil "Ej CPV - Livsmedel - defaultvärde." Värdet kommer från enköp av information om livsmedelsinköp från ett stort antal kommuner och regioner. </t>
  </si>
  <si>
    <t xml:space="preserve">Den statistiken använder fördelningsnyckeln för att beräkna klimatpåverkan från ett antal olika typer av livsmedel. De olika typer av livsmedel utgör poster i fördelningsnyckeln. </t>
  </si>
  <si>
    <t>Om du har mer detaljerad information om dina livsmedelsinköp så kan du använda denna fördelningsnyckel så att den beräknade miljöpåverkan från inköp av livsmedel blir mer representativ för hur inköpen ser ut.</t>
  </si>
  <si>
    <t>Fördelningen i fördelningsnyckeln ställs då in av användaren själv, antingen genom att procentsiffran för fördelningen ändras eller genom att inköpssummorna fördelas.</t>
  </si>
  <si>
    <t xml:space="preserve">Observera att indelningen av livsmedel i olika typer / underkategorier / varugrupper/ poster kanske inte stämmer överens med hur era livsmedelsinköp är uppdelade. </t>
  </si>
  <si>
    <t>Då kan en matchning mellan de olika sätten att dela upp livsmedel behövas.</t>
  </si>
  <si>
    <t>Indikatorernas begränsningar</t>
  </si>
  <si>
    <t>Miljövärden i indikatorerna består i de flesta fall inte av median- eller medelvärden utan av tillgängliga värden och berälknade ifrån olika källor. Bristen på tillgängliga källor och statistik samt resurser att ta fram dessa, begränsar möjligheten att ta fram statistiska medianvärden.</t>
  </si>
  <si>
    <t>Indikatorerna utgörs av många decimaler (nio). Det är INTE ett mått på, och ska INTE tas för exakthet. Antalet decimaler är ett resultat på beräkningarna för att få fram respektive indikator.</t>
  </si>
  <si>
    <t>Respektive indikator kommer, beroende på inköpsvolymens storlek, ibland att multipliceras med hundratusentals eller miljontals kronor. Antalet decimaler är satt för att kunna hantera det.</t>
  </si>
  <si>
    <t>Av matematisk princip bör avrundningar ske först efter beräkning. Avrundning av resultat kan lämpligen ske till hundratals kilo.</t>
  </si>
  <si>
    <t>Användaren bör alltid ha i minnet att indikatorerna heter indikatorer för att de ger endast en indikation, resultatet är sålunda också en indikation.</t>
  </si>
  <si>
    <t>Tolkning av resultat</t>
  </si>
  <si>
    <t>Resultat ska ses som indikationer på inköpens klimatpåverkan. Som metodik för att arbeta med resultat av miljöspendanalysen så passar kategoristyrning (category management) bra; de kategorier som analysen indikerar har störst klimatpåverkan</t>
  </si>
  <si>
    <t xml:space="preserve"> (kg CO2-e) bör prioriteras för granskning.</t>
  </si>
  <si>
    <t>Granskning kan leda till att bilden bekräftas eller i kunskap om att analysen bör uppdateras utifrån ny kunskap. Ser analysens indikationer ut att stämma kan indikerade inköpskategorier med störst påverkan ingå i listan av vilka typer av inköp</t>
  </si>
  <si>
    <t>och förbättringsarbeten eller andra insatser som ska prioriteras. Utifrån denna kan strategier för de olika inköpskategorierna tas fram.</t>
  </si>
  <si>
    <t>Analysresultat bör alltid granskas, rimlighetsprövas och tolkas utifrån användarens samlade kunskap och erfarenheter av miljöområdet och inköpsområdet.</t>
  </si>
  <si>
    <t>------------</t>
  </si>
  <si>
    <t>OBSERVERA Färgkoderna</t>
  </si>
  <si>
    <t>I kolumnerna G till och med I sker automatisk beräkning. I kolumnerna K-P kan du själv fördela andelar av inköpen. I kolumnerna R-W kan du själv fördela summorna (SEK) av inköpen.</t>
  </si>
  <si>
    <t>Skriv inte i grå celler</t>
  </si>
  <si>
    <t>Följ steg 1-4 + steg 6, eller följ steg 1-4 + steg 7-8, eller följ steg 1-4 + steg 9-10.</t>
  </si>
  <si>
    <t>ljus gula celler kan skrivas i</t>
  </si>
  <si>
    <r>
      <rPr>
        <sz val="11"/>
        <color rgb="FF000000"/>
        <rFont val="Calibri"/>
        <family val="2"/>
      </rPr>
      <t>Slutsteg för alla alternativ: Beräknad klimatpåverkan (kg CO</t>
    </r>
    <r>
      <rPr>
        <vertAlign val="subscript"/>
        <sz val="11"/>
        <color rgb="FF000000"/>
        <rFont val="Calibri"/>
        <family val="2"/>
      </rPr>
      <t>2</t>
    </r>
    <r>
      <rPr>
        <sz val="11"/>
        <color rgb="FF000000"/>
        <rFont val="Calibri"/>
        <family val="2"/>
      </rPr>
      <t>-e) läggs in i Miljöspendanalysen på raden för defaultvärde för livsmedel (" 002010192-JJ Ej CPV - Livsmedel - defaultvärde ")</t>
    </r>
  </si>
  <si>
    <t>data i mörkgrön cell kopieras till Miljöspendanalysen</t>
  </si>
  <si>
    <t>Följ instruktionen, steg för steg, nedan</t>
  </si>
  <si>
    <t>Slutsteg (6 eller 8 eller 10): RESULTAT</t>
  </si>
  <si>
    <t>Steg 1</t>
  </si>
  <si>
    <t>Steg 2</t>
  </si>
  <si>
    <t>Steg 3</t>
  </si>
  <si>
    <t>Steg 4</t>
  </si>
  <si>
    <r>
      <t>Summa klimatpåverkan (kg CO</t>
    </r>
    <r>
      <rPr>
        <b/>
        <vertAlign val="subscript"/>
        <sz val="11"/>
        <color rgb="FF000000"/>
        <rFont val="Calibri"/>
        <family val="2"/>
        <scheme val="minor"/>
      </rPr>
      <t>2</t>
    </r>
    <r>
      <rPr>
        <b/>
        <sz val="11"/>
        <color indexed="8"/>
        <rFont val="Calibri"/>
        <family val="2"/>
        <scheme val="minor"/>
      </rPr>
      <t>-e) beräknad av egen fördelning x klimatindikatorer.</t>
    </r>
    <r>
      <rPr>
        <b/>
        <sz val="11"/>
        <color rgb="FF000000"/>
        <rFont val="Calibri"/>
        <family val="2"/>
        <scheme val="minor"/>
      </rPr>
      <t xml:space="preserve"> </t>
    </r>
  </si>
  <si>
    <t>minus cell C8</t>
  </si>
  <si>
    <t>minus cell E8</t>
  </si>
  <si>
    <t>lika med summan i cell G8.</t>
  </si>
  <si>
    <t xml:space="preserve">Infoga summan (kronor) för inköp av                                                            livsmedel, här i cell A8. </t>
  </si>
  <si>
    <t xml:space="preserve">Infoga summa (kronor) för andra betalda avgifter och tillägg - Men bara om dessa ingår i summan ni satt in i cell A8. </t>
  </si>
  <si>
    <t xml:space="preserve">Infoga summa betald moms - Men bara om moms ingår i summan ni satt in i cell A8. </t>
  </si>
  <si>
    <t>Analysera ovanstående (i cell G8) summa i tabellerna nedan.</t>
  </si>
  <si>
    <t>Slutsteg (6 eller 8 eller 10): Ovanstående summa (cell I8) läggs in i Miljöspendanalysen på raden för default på kategori livsmedel (på rad 002010192-JJ Ej CPV - Livsmedel - defaultvärde). Ändra ej i cellen, kopiera summan!</t>
  </si>
  <si>
    <t>Alternativ 1, steg 5 - 6: Automatisk beräkning</t>
  </si>
  <si>
    <t>Alternativ 2, steg 7-8: Manuell fördelning av andelar</t>
  </si>
  <si>
    <t>Alternativ 3, steg 9-10: Manuell fördelning av inköpsvolym (kr).</t>
  </si>
  <si>
    <t>Defaultinställning för beräkning av klimatpåverkan</t>
  </si>
  <si>
    <t>Justeringsbar inställning - för andelar av inköpt volym - för beräkning av klimatpåverkan</t>
  </si>
  <si>
    <t>Justeringsbar inställning - för summor (kr) av inköpt volym (kr)  - för beräkning av klimatpåverkan</t>
  </si>
  <si>
    <r>
      <rPr>
        <b/>
        <sz val="11"/>
        <color rgb="FF000000"/>
        <rFont val="Calibri"/>
        <family val="2"/>
        <scheme val="minor"/>
      </rPr>
      <t>Steg7:</t>
    </r>
    <r>
      <rPr>
        <sz val="11"/>
        <color indexed="8"/>
        <rFont val="Calibri"/>
        <family val="2"/>
        <scheme val="minor"/>
      </rPr>
      <t xml:space="preserve"> I denna kolumn fördelar du själv ANDELAR (i hundradelar) av inköpt volym, total volym ska bli =1.</t>
    </r>
  </si>
  <si>
    <t>I denna kolumn visas genom automatisk beräkning, hur stor del av inköpen (i kronor) som fördelats.</t>
  </si>
  <si>
    <r>
      <rPr>
        <b/>
        <sz val="11"/>
        <color rgb="FF000000"/>
        <rFont val="Calibri"/>
        <family val="2"/>
        <scheme val="minor"/>
      </rPr>
      <t>Steg 9</t>
    </r>
    <r>
      <rPr>
        <sz val="11"/>
        <color indexed="8"/>
        <rFont val="Calibri"/>
        <family val="2"/>
        <scheme val="minor"/>
      </rPr>
      <t>. I denna kolumn fördelar du själv SUMMOR (SEK) av inköpt volym.</t>
    </r>
  </si>
  <si>
    <t>I denna kolumn visas genom automtisk beräkning, hur många andelar av volymen som du har fördelat.</t>
  </si>
  <si>
    <t xml:space="preserve">Basår </t>
  </si>
  <si>
    <t>Huvudgrupp</t>
  </si>
  <si>
    <t>Varugrupp</t>
  </si>
  <si>
    <t xml:space="preserve">Varugruppens andel av total summa </t>
  </si>
  <si>
    <r>
      <t>Default Klimatindikator Kg CO</t>
    </r>
    <r>
      <rPr>
        <b/>
        <vertAlign val="subscript"/>
        <sz val="11"/>
        <rFont val="Calibri"/>
        <family val="2"/>
        <scheme val="minor"/>
      </rPr>
      <t>2</t>
    </r>
    <r>
      <rPr>
        <b/>
        <sz val="11"/>
        <rFont val="Calibri"/>
        <family val="2"/>
        <scheme val="minor"/>
      </rPr>
      <t>-e/SEK</t>
    </r>
  </si>
  <si>
    <t>Summa klimatpåverkan beräknad av fördelningsnyckeln</t>
  </si>
  <si>
    <t>Summa fördelad inköpsvolym (SEK)</t>
  </si>
  <si>
    <t>Summa klimatpåverkan beräknad av egen fördelning x viktad UHM indikator</t>
  </si>
  <si>
    <t>Alla livsmedel som ingår i statstiken nedan</t>
  </si>
  <si>
    <t>Alla varugrupper som ingår i statistiken nedan</t>
  </si>
  <si>
    <r>
      <t xml:space="preserve"> </t>
    </r>
    <r>
      <rPr>
        <b/>
        <sz val="10"/>
        <color rgb="FF000000"/>
        <rFont val="Calibri"/>
        <family val="2"/>
        <scheme val="minor"/>
      </rPr>
      <t>Kvar att fördela</t>
    </r>
    <r>
      <rPr>
        <sz val="8"/>
        <color indexed="8"/>
        <rFont val="Calibri"/>
        <family val="2"/>
        <scheme val="minor"/>
      </rPr>
      <t xml:space="preserve">                                            OBS! När inga fält är ifyllda i de efterföljande flikarna kommer det att stå "#Division/0!" i celler i denna kolumn.</t>
    </r>
  </si>
  <si>
    <r>
      <t>enhet: kilo koldioxidekvivalenter (kg CO</t>
    </r>
    <r>
      <rPr>
        <vertAlign val="subscript"/>
        <sz val="11"/>
        <color rgb="FF000000"/>
        <rFont val="Calibri"/>
        <family val="2"/>
        <scheme val="minor"/>
      </rPr>
      <t>2</t>
    </r>
    <r>
      <rPr>
        <sz val="11"/>
        <color indexed="8"/>
        <rFont val="Calibri"/>
        <family val="2"/>
        <scheme val="minor"/>
      </rPr>
      <t>-e)</t>
    </r>
  </si>
  <si>
    <t>kvar att fördela av andelar</t>
  </si>
  <si>
    <t>kvar att fördela av inköpsvolym</t>
  </si>
  <si>
    <t>Basår för nyckeln</t>
  </si>
  <si>
    <t>Klimatindikator Kg CO2-e/SEK</t>
  </si>
  <si>
    <t>Födelad inköpsvolym SEK                  (ändra ej i cellerna)</t>
  </si>
  <si>
    <r>
      <t>Beräknad klimatpåverkan (kg CO</t>
    </r>
    <r>
      <rPr>
        <b/>
        <vertAlign val="subscript"/>
        <sz val="11"/>
        <color rgb="FF000000"/>
        <rFont val="Calibri"/>
        <family val="2"/>
        <scheme val="minor"/>
      </rPr>
      <t>2</t>
    </r>
    <r>
      <rPr>
        <b/>
        <sz val="11"/>
        <color indexed="8"/>
        <rFont val="Calibri"/>
        <family val="2"/>
        <scheme val="minor"/>
      </rPr>
      <t>-e)= fördelad volym x UHM viktad klimatindikator (ändra ej i cellerna)</t>
    </r>
  </si>
  <si>
    <r>
      <t xml:space="preserve">Steg 7. Varugruppens </t>
    </r>
    <r>
      <rPr>
        <b/>
        <u/>
        <sz val="11"/>
        <color rgb="FF000000"/>
        <rFont val="Calibri"/>
        <family val="2"/>
        <scheme val="minor"/>
      </rPr>
      <t>andel</t>
    </r>
    <r>
      <rPr>
        <b/>
        <sz val="11"/>
        <color indexed="8"/>
        <rFont val="Calibri"/>
        <family val="2"/>
        <scheme val="minor"/>
      </rPr>
      <t xml:space="preserve"> av total summa, här får du ÄNDRA själv i cellerna.</t>
    </r>
  </si>
  <si>
    <t>Födelad inköpsvolym SEK                           (ändra ej i cellerna)</t>
  </si>
  <si>
    <t>Steg 9. Varugruppens summa (SEK), här får du ÄNDRA själv i cellerna.</t>
  </si>
  <si>
    <t>Varugruppens andel av total summa (ändra ej i cellerna)</t>
  </si>
  <si>
    <t>Beräknad klimatpåverkan (kg CO2-e)= fördelad volym x UHM viktad klimatindikator (ändra ej i cellerna)</t>
  </si>
  <si>
    <t>Dryck (ej mjölk)</t>
  </si>
  <si>
    <t>Dryck med alkohol</t>
  </si>
  <si>
    <t>Juice och nektar</t>
  </si>
  <si>
    <t>Kaffe, te och kakao</t>
  </si>
  <si>
    <t>Läsk</t>
  </si>
  <si>
    <t>Saft</t>
  </si>
  <si>
    <t>Vatten</t>
  </si>
  <si>
    <t>Veg mjölkdryck</t>
  </si>
  <si>
    <t>Fett och olja</t>
  </si>
  <si>
    <t>Margarin och blandade fetter</t>
  </si>
  <si>
    <t>Smör och annat djurfett</t>
  </si>
  <si>
    <t>Vegetabilisk fett och olja</t>
  </si>
  <si>
    <t>Fisk och skaldjur</t>
  </si>
  <si>
    <t>Fisk- och skaldjursrätter</t>
  </si>
  <si>
    <t>Fisk panerad</t>
  </si>
  <si>
    <t>Fisk övrig</t>
  </si>
  <si>
    <t>Lax</t>
  </si>
  <si>
    <t>Plattfisk</t>
  </si>
  <si>
    <t>Rom och kaviar</t>
  </si>
  <si>
    <t>Skaldjur</t>
  </si>
  <si>
    <t>Stimlevande fisk, ex sill</t>
  </si>
  <si>
    <t>Vitfisk</t>
  </si>
  <si>
    <t>Frukt och bär</t>
  </si>
  <si>
    <t>Bär</t>
  </si>
  <si>
    <t>Citrus</t>
  </si>
  <si>
    <t>Exotisk frukt</t>
  </si>
  <si>
    <t>Frukt och bär övrigt</t>
  </si>
  <si>
    <t>Konserverade frukt och bär</t>
  </si>
  <si>
    <t>Äpple och päron</t>
  </si>
  <si>
    <t>Grönsaker, rotfrukter och svamp</t>
  </si>
  <si>
    <t>Baljväxter</t>
  </si>
  <si>
    <t>Grönsaker ej råa</t>
  </si>
  <si>
    <t>Grönsaker övriga</t>
  </si>
  <si>
    <t>Grönsaksrätter</t>
  </si>
  <si>
    <t>Grönsaksrätter med kött</t>
  </si>
  <si>
    <t>Kål och broccoli</t>
  </si>
  <si>
    <t>Lök</t>
  </si>
  <si>
    <t>Potatis och rotfrukter</t>
  </si>
  <si>
    <t>Sallad och bladgrönsaker</t>
  </si>
  <si>
    <t>Svamp</t>
  </si>
  <si>
    <t>Tomater processade</t>
  </si>
  <si>
    <t>Tomater, gurka och paprika</t>
  </si>
  <si>
    <t>Vegetariska proteinkällor, industriförädlade</t>
  </si>
  <si>
    <t>Kött</t>
  </si>
  <si>
    <t>Blandfärs</t>
  </si>
  <si>
    <t>Fågel</t>
  </si>
  <si>
    <t>Griskött</t>
  </si>
  <si>
    <t>Innanmat och inälvsmat</t>
  </si>
  <si>
    <t>Korv eller liknande produkt</t>
  </si>
  <si>
    <t>Kött övrigt</t>
  </si>
  <si>
    <t>Köttbullar, hamburgare och liknande</t>
  </si>
  <si>
    <t>Kötträtt</t>
  </si>
  <si>
    <t>Lamm</t>
  </si>
  <si>
    <t>Nötkött</t>
  </si>
  <si>
    <t>Vilt</t>
  </si>
  <si>
    <t>Livsmedelsrätter och ingredienser</t>
  </si>
  <si>
    <t>Bakningsingredienser</t>
  </si>
  <si>
    <t>Chutney eller pickles</t>
  </si>
  <si>
    <t>Desserter</t>
  </si>
  <si>
    <t>Dessertsåser</t>
  </si>
  <si>
    <t>Färdigsallad och crêpes</t>
  </si>
  <si>
    <t>Kryddning eller extrakt</t>
  </si>
  <si>
    <t>Kryddor</t>
  </si>
  <si>
    <t>Majonnäs, dressing</t>
  </si>
  <si>
    <t>Smaksättare, tex ketchup, sojasås, senap</t>
  </si>
  <si>
    <t>Snacks</t>
  </si>
  <si>
    <t>Soppor</t>
  </si>
  <si>
    <t>Såser</t>
  </si>
  <si>
    <t>Mejeriprodukter</t>
  </si>
  <si>
    <t>Fil och yoghurt</t>
  </si>
  <si>
    <t xml:space="preserve">Glass och annan frusen dessert  </t>
  </si>
  <si>
    <t>Grädde och creme fraiche</t>
  </si>
  <si>
    <t>Mejeri övrigt</t>
  </si>
  <si>
    <t>Mjölk</t>
  </si>
  <si>
    <t>Ost</t>
  </si>
  <si>
    <t xml:space="preserve">Vegetabiliska mejeriprodukter  </t>
  </si>
  <si>
    <t>Nöt, frö eller kärna</t>
  </si>
  <si>
    <t>Frön</t>
  </si>
  <si>
    <t>Nöt- eller fröprodukt</t>
  </si>
  <si>
    <t>Nötter och mandel</t>
  </si>
  <si>
    <t>Sojadrycksprodukt</t>
  </si>
  <si>
    <t>Socker och söta livsmedel</t>
  </si>
  <si>
    <t>Choklad eller chokladprodukt</t>
  </si>
  <si>
    <t>Konfekt eller annan sockerprodukt dvs ej choklad</t>
  </si>
  <si>
    <t>Socker, honung eller sirap</t>
  </si>
  <si>
    <t xml:space="preserve">Sylt, mos, marmelad </t>
  </si>
  <si>
    <t>Spannmål och spannmålsprodukter</t>
  </si>
  <si>
    <t>Bageriprodukter, söta och/eller feta</t>
  </si>
  <si>
    <t xml:space="preserve">Bröd </t>
  </si>
  <si>
    <t>Cerealierätter</t>
  </si>
  <si>
    <t>Cerealierätter med fisk</t>
  </si>
  <si>
    <t>Cerealierätter med kött</t>
  </si>
  <si>
    <t>Frukostflingor</t>
  </si>
  <si>
    <t>Gryn och kli</t>
  </si>
  <si>
    <t>Matgryn</t>
  </si>
  <si>
    <t>Mjöl eller stärkelse</t>
  </si>
  <si>
    <t>Pasta, couscous, bulgur etc</t>
  </si>
  <si>
    <t>Ris</t>
  </si>
  <si>
    <t>Ägg</t>
  </si>
  <si>
    <t>Ägg, rå, kokt, stekt</t>
  </si>
  <si>
    <t>Äggrätter</t>
  </si>
  <si>
    <t>Övriga livsmedel</t>
  </si>
  <si>
    <t>Kosttillskott och hälsopreparat</t>
  </si>
  <si>
    <t>totalt antal andelar</t>
  </si>
  <si>
    <t>summa klimatpåverkan beräknad av klimatindikator</t>
  </si>
  <si>
    <t>Summa inköpt volym SEK</t>
  </si>
  <si>
    <r>
      <t>Steg 5:</t>
    </r>
    <r>
      <rPr>
        <sz val="11"/>
        <color rgb="FF000000"/>
        <rFont val="Calibri"/>
        <family val="2"/>
        <scheme val="minor"/>
      </rPr>
      <t xml:space="preserve"> Automatisk beräkning av klimatpåverkan, baserat på nedanstående statistik. Ingen åtgärd krävs.</t>
    </r>
  </si>
  <si>
    <r>
      <t xml:space="preserve">Varugrupp                     </t>
    </r>
    <r>
      <rPr>
        <b/>
        <sz val="10"/>
        <rFont val="Calibri"/>
        <family val="2"/>
        <scheme val="minor"/>
      </rPr>
      <t>(ändra ej i cellerna)</t>
    </r>
  </si>
  <si>
    <t>Steg 6: Nedanstående summa (cell I14) läggs in i Miljöspendanalysen på raden för default på kategori livsmedel (ändra ej i cellen, kopiera summan)</t>
  </si>
  <si>
    <t>Steg 8. Nedanstående summa (cell P14) läggs in i Miljöspendanalysen på raden för default på kategori livsmedel (ändra ej i cellen, kopiera summan)</t>
  </si>
  <si>
    <t>Steg 10: Nedanstående summa (cell W14) läggs in i Miljöspendanalysen på raden för default på kategori livsmedel (ändra ej i cellen, kopiera summan)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</si>
</sst>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_-* #,##0.0000_-;\-* #,##0.0000_-;_-* &quot;-&quot;??_-;_-@_-"/>
    <numFmt numFmtId="166" formatCode="_-* #,##0.0000000\ _k_r_-;\-* #,##0.0000000\ _k_r_-;_-* &quot;-&quot;???????\ _k_r_-;_-@_-"/>
    <numFmt numFmtId="167" formatCode="_-* #,##0.000000_-;\-* #,##0.000000_-;_-* &quot;-&quot;??_-;_-@_-"/>
    <numFmt numFmtId="168" formatCode="_-* #,##0.0000000_-;\-* #,##0.0000000_-;_-* &quot;-&quot;??_-;_-@_-"/>
    <numFmt numFmtId="169" formatCode="_-* #,##0.000000000_-;\-* #,##0.000000000_-;_-* &quot;-&quot;??_-;_-@_-"/>
    <numFmt numFmtId="170" formatCode="_-* #,##0\ _k_r_-;\-* #,##0\ _k_r_-;_-* &quot;-&quot;???????\ _k_r_-;_-@_-"/>
    <numFmt numFmtId="171" formatCode="_-* #,##0.0000000000_-;\-* #,##0.0000000000_-;_-* &quot;-&quot;??_-;_-@_-"/>
  </numFmts>
  <fonts count="37" x14ac:knownFonts="1">
    <font>
      <sz val="11"/>
      <color theme="1"/>
      <name val="Calibri"/>
      <family val="2"/>
      <scheme val="minor"/>
    </font>
    <font>
      <sz val="11"/>
      <color indexed="8"/>
      <name val="Calibri"/>
      <family val="2"/>
      <scheme val="minor"/>
    </font>
    <font>
      <u/>
      <sz val="11"/>
      <color theme="10"/>
      <name val="Calibri"/>
      <family val="2"/>
      <scheme val="minor"/>
    </font>
    <font>
      <b/>
      <sz val="11"/>
      <color indexed="8"/>
      <name val="Calibri"/>
      <family val="2"/>
      <scheme val="minor"/>
    </font>
    <font>
      <sz val="11"/>
      <color theme="1"/>
      <name val="Calibri"/>
      <family val="2"/>
      <scheme val="minor"/>
    </font>
    <font>
      <b/>
      <sz val="14"/>
      <color indexed="8"/>
      <name val="Calibri"/>
      <family val="2"/>
      <scheme val="minor"/>
    </font>
    <font>
      <b/>
      <sz val="11"/>
      <color theme="1"/>
      <name val="Calibri"/>
      <family val="2"/>
      <scheme val="minor"/>
    </font>
    <font>
      <b/>
      <sz val="11"/>
      <name val="Calibri"/>
      <family val="2"/>
      <scheme val="minor"/>
    </font>
    <font>
      <b/>
      <sz val="16"/>
      <color theme="1"/>
      <name val="Calibri"/>
      <family val="2"/>
      <scheme val="minor"/>
    </font>
    <font>
      <sz val="12"/>
      <color theme="1"/>
      <name val="Calibri"/>
      <family val="2"/>
      <scheme val="minor"/>
    </font>
    <font>
      <b/>
      <sz val="18"/>
      <color indexed="8"/>
      <name val="Calibri"/>
      <family val="2"/>
      <scheme val="minor"/>
    </font>
    <font>
      <i/>
      <sz val="11"/>
      <color theme="1"/>
      <name val="Calibri"/>
      <family val="2"/>
      <scheme val="minor"/>
    </font>
    <font>
      <b/>
      <u/>
      <sz val="11"/>
      <color rgb="FF000000"/>
      <name val="Calibri"/>
      <family val="2"/>
      <scheme val="minor"/>
    </font>
    <font>
      <b/>
      <vertAlign val="subscript"/>
      <sz val="11"/>
      <name val="Calibri"/>
      <family val="2"/>
      <scheme val="minor"/>
    </font>
    <font>
      <sz val="11"/>
      <color theme="1" tint="0.34998626667073579"/>
      <name val="Calibri"/>
      <family val="2"/>
      <scheme val="minor"/>
    </font>
    <font>
      <b/>
      <vertAlign val="subscript"/>
      <sz val="11"/>
      <color rgb="FF000000"/>
      <name val="Calibri"/>
      <family val="2"/>
      <scheme val="minor"/>
    </font>
    <font>
      <b/>
      <sz val="11"/>
      <color rgb="FF000000"/>
      <name val="Calibri"/>
      <family val="2"/>
      <scheme val="minor"/>
    </font>
    <font>
      <b/>
      <sz val="12"/>
      <color indexed="8"/>
      <name val="Calibri"/>
      <family val="2"/>
      <scheme val="minor"/>
    </font>
    <font>
      <sz val="10"/>
      <color indexed="8"/>
      <name val="Calibri"/>
      <family val="2"/>
      <scheme val="minor"/>
    </font>
    <font>
      <sz val="10"/>
      <color theme="1"/>
      <name val="Calibri"/>
      <family val="2"/>
      <scheme val="minor"/>
    </font>
    <font>
      <vertAlign val="subscript"/>
      <sz val="11"/>
      <color rgb="FF000000"/>
      <name val="Calibri"/>
      <family val="2"/>
      <scheme val="minor"/>
    </font>
    <font>
      <b/>
      <sz val="14"/>
      <color theme="1"/>
      <name val="Calibri"/>
      <family val="2"/>
      <scheme val="minor"/>
    </font>
    <font>
      <b/>
      <sz val="20"/>
      <color indexed="8"/>
      <name val="Calibri"/>
      <family val="2"/>
      <scheme val="minor"/>
    </font>
    <font>
      <sz val="8"/>
      <color indexed="8"/>
      <name val="Calibri"/>
      <family val="2"/>
      <scheme val="minor"/>
    </font>
    <font>
      <sz val="8"/>
      <color theme="1"/>
      <name val="Calibri"/>
      <family val="2"/>
      <scheme val="minor"/>
    </font>
    <font>
      <b/>
      <sz val="10"/>
      <color rgb="FF000000"/>
      <name val="Calibri"/>
      <family val="2"/>
      <scheme val="minor"/>
    </font>
    <font>
      <b/>
      <sz val="16"/>
      <color rgb="FF000000"/>
      <name val="Calibri"/>
      <family val="2"/>
    </font>
    <font>
      <sz val="12"/>
      <color rgb="FF000000"/>
      <name val="Calibri"/>
      <family val="2"/>
    </font>
    <font>
      <sz val="11"/>
      <color rgb="FF000000"/>
      <name val="Calibri"/>
      <family val="2"/>
    </font>
    <font>
      <b/>
      <sz val="11"/>
      <color rgb="FF000000"/>
      <name val="Calibri"/>
      <family val="2"/>
    </font>
    <font>
      <sz val="11"/>
      <color rgb="FF000000"/>
      <name val="Calibri"/>
      <family val="2"/>
    </font>
    <font>
      <vertAlign val="subscript"/>
      <sz val="11"/>
      <color rgb="FF000000"/>
      <name val="Calibri"/>
      <family val="2"/>
    </font>
    <font>
      <sz val="11"/>
      <color rgb="FF000000"/>
      <name val="Calibri"/>
      <family val="2"/>
      <scheme val="minor"/>
    </font>
    <font>
      <b/>
      <sz val="11"/>
      <name val="Calibri Light"/>
      <family val="2"/>
      <scheme val="major"/>
    </font>
    <font>
      <b/>
      <sz val="12"/>
      <name val="Calibri"/>
      <family val="2"/>
      <scheme val="minor"/>
    </font>
    <font>
      <sz val="10"/>
      <name val="Calibri"/>
      <family val="2"/>
      <scheme val="minor"/>
    </font>
    <font>
      <b/>
      <sz val="10"/>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6">
    <xf numFmtId="0" fontId="0" fillId="0" borderId="0"/>
    <xf numFmtId="0" fontId="1" fillId="0" borderId="0"/>
    <xf numFmtId="43" fontId="1" fillId="0" borderId="0" applyFont="0" applyFill="0" applyBorder="0" applyAlignment="0" applyProtection="0"/>
    <xf numFmtId="0" fontId="2"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07">
    <xf numFmtId="0" fontId="0" fillId="0" borderId="0" xfId="0"/>
    <xf numFmtId="0" fontId="1" fillId="0" borderId="0" xfId="1" applyAlignment="1">
      <alignment wrapText="1"/>
    </xf>
    <xf numFmtId="0" fontId="1" fillId="0" borderId="0" xfId="1"/>
    <xf numFmtId="1" fontId="1" fillId="0" borderId="0" xfId="1" applyNumberFormat="1"/>
    <xf numFmtId="0" fontId="1" fillId="0" borderId="0" xfId="1" applyAlignment="1">
      <alignment horizontal="left"/>
    </xf>
    <xf numFmtId="0" fontId="2" fillId="0" borderId="0" xfId="3"/>
    <xf numFmtId="0" fontId="3" fillId="3" borderId="0" xfId="1" applyFont="1" applyFill="1"/>
    <xf numFmtId="168" fontId="1" fillId="0" borderId="0" xfId="4" applyNumberFormat="1" applyFont="1"/>
    <xf numFmtId="169" fontId="3" fillId="0" borderId="0" xfId="4" applyNumberFormat="1" applyFont="1" applyFill="1"/>
    <xf numFmtId="0" fontId="5" fillId="0" borderId="0" xfId="1" applyFont="1"/>
    <xf numFmtId="0" fontId="3" fillId="3" borderId="0" xfId="1" applyFont="1" applyFill="1" applyAlignment="1">
      <alignment wrapText="1"/>
    </xf>
    <xf numFmtId="0" fontId="3" fillId="2" borderId="0" xfId="1" applyFont="1" applyFill="1"/>
    <xf numFmtId="0" fontId="3" fillId="2" borderId="0" xfId="1" applyFont="1" applyFill="1" applyAlignment="1">
      <alignment wrapText="1"/>
    </xf>
    <xf numFmtId="168" fontId="1" fillId="2" borderId="1" xfId="4" applyNumberFormat="1" applyFont="1" applyFill="1" applyBorder="1" applyAlignment="1">
      <alignment vertical="center"/>
    </xf>
    <xf numFmtId="164" fontId="3" fillId="5" borderId="2" xfId="4" applyNumberFormat="1" applyFont="1" applyFill="1" applyBorder="1"/>
    <xf numFmtId="43" fontId="1" fillId="5" borderId="2" xfId="4" applyFont="1" applyFill="1" applyBorder="1"/>
    <xf numFmtId="164" fontId="1" fillId="5" borderId="1" xfId="4" applyNumberFormat="1" applyFont="1" applyFill="1" applyBorder="1"/>
    <xf numFmtId="164" fontId="1" fillId="5" borderId="2" xfId="4" applyNumberFormat="1" applyFont="1" applyFill="1" applyBorder="1"/>
    <xf numFmtId="168" fontId="1" fillId="5" borderId="1" xfId="4" applyNumberFormat="1" applyFont="1" applyFill="1" applyBorder="1" applyAlignment="1">
      <alignment vertical="center"/>
    </xf>
    <xf numFmtId="168" fontId="1" fillId="5" borderId="2" xfId="4" applyNumberFormat="1" applyFont="1" applyFill="1" applyBorder="1"/>
    <xf numFmtId="168" fontId="0" fillId="0" borderId="0" xfId="4" applyNumberFormat="1" applyFont="1" applyBorder="1"/>
    <xf numFmtId="169" fontId="3" fillId="5" borderId="4" xfId="4" applyNumberFormat="1" applyFont="1" applyFill="1" applyBorder="1" applyAlignment="1">
      <alignment vertical="center"/>
    </xf>
    <xf numFmtId="168" fontId="1" fillId="5" borderId="6" xfId="4" applyNumberFormat="1" applyFont="1" applyFill="1" applyBorder="1" applyAlignment="1">
      <alignment vertical="center"/>
    </xf>
    <xf numFmtId="169" fontId="3" fillId="5" borderId="7" xfId="4" applyNumberFormat="1" applyFont="1" applyFill="1" applyBorder="1" applyAlignment="1">
      <alignment vertical="center"/>
    </xf>
    <xf numFmtId="168" fontId="1" fillId="2" borderId="0" xfId="4" applyNumberFormat="1" applyFont="1" applyFill="1"/>
    <xf numFmtId="0" fontId="8" fillId="0" borderId="0" xfId="0" applyFont="1"/>
    <xf numFmtId="0" fontId="9" fillId="0" borderId="0" xfId="0" applyFont="1"/>
    <xf numFmtId="0" fontId="10" fillId="0" borderId="0" xfId="1" applyFont="1" applyAlignment="1">
      <alignment horizontal="left"/>
    </xf>
    <xf numFmtId="0" fontId="5" fillId="3" borderId="0" xfId="1" applyFont="1" applyFill="1"/>
    <xf numFmtId="0" fontId="5" fillId="2" borderId="0" xfId="1" applyFont="1" applyFill="1"/>
    <xf numFmtId="164" fontId="1" fillId="2" borderId="0" xfId="4" applyNumberFormat="1" applyFont="1" applyFill="1"/>
    <xf numFmtId="0" fontId="0" fillId="0" borderId="11" xfId="0" applyBorder="1"/>
    <xf numFmtId="0" fontId="11" fillId="0" borderId="12" xfId="0" applyFont="1" applyBorder="1"/>
    <xf numFmtId="0" fontId="0" fillId="0" borderId="13" xfId="0" applyBorder="1"/>
    <xf numFmtId="0" fontId="1" fillId="0" borderId="0" xfId="1" applyAlignment="1">
      <alignment horizontal="left" wrapText="1"/>
    </xf>
    <xf numFmtId="0" fontId="0" fillId="0" borderId="0" xfId="0" applyAlignment="1">
      <alignment wrapText="1"/>
    </xf>
    <xf numFmtId="0" fontId="1" fillId="0" borderId="15" xfId="1" applyBorder="1" applyAlignment="1">
      <alignment horizontal="left"/>
    </xf>
    <xf numFmtId="168" fontId="1" fillId="0" borderId="6" xfId="4" applyNumberFormat="1" applyFont="1" applyBorder="1"/>
    <xf numFmtId="171" fontId="3" fillId="0" borderId="7" xfId="4" applyNumberFormat="1" applyFont="1" applyFill="1" applyBorder="1"/>
    <xf numFmtId="0" fontId="3" fillId="5" borderId="0" xfId="1" applyFont="1" applyFill="1"/>
    <xf numFmtId="0" fontId="1" fillId="5" borderId="0" xfId="1" applyFill="1"/>
    <xf numFmtId="0" fontId="0" fillId="5" borderId="0" xfId="0" applyFill="1"/>
    <xf numFmtId="167" fontId="0" fillId="5" borderId="0" xfId="0" applyNumberFormat="1" applyFill="1"/>
    <xf numFmtId="0" fontId="0" fillId="5" borderId="0" xfId="4" applyNumberFormat="1" applyFont="1" applyFill="1" applyAlignment="1">
      <alignment horizontal="center"/>
    </xf>
    <xf numFmtId="0" fontId="14" fillId="5" borderId="0" xfId="0" applyFont="1" applyFill="1"/>
    <xf numFmtId="0" fontId="6" fillId="5" borderId="0" xfId="4" applyNumberFormat="1" applyFont="1" applyFill="1" applyBorder="1" applyAlignment="1">
      <alignment horizontal="left" wrapText="1"/>
    </xf>
    <xf numFmtId="43" fontId="1" fillId="2" borderId="2" xfId="4" applyFont="1" applyFill="1" applyBorder="1"/>
    <xf numFmtId="0" fontId="3" fillId="5" borderId="0" xfId="1" applyFont="1" applyFill="1" applyAlignment="1">
      <alignment horizontal="center" vertical="center"/>
    </xf>
    <xf numFmtId="43" fontId="1" fillId="8" borderId="2" xfId="4" applyFont="1" applyFill="1" applyBorder="1"/>
    <xf numFmtId="0" fontId="19" fillId="5" borderId="0" xfId="0" applyFont="1" applyFill="1" applyAlignment="1">
      <alignment vertical="top" wrapText="1"/>
    </xf>
    <xf numFmtId="167" fontId="19" fillId="5" borderId="0" xfId="0" applyNumberFormat="1" applyFont="1" applyFill="1" applyAlignment="1">
      <alignment vertical="top" wrapText="1"/>
    </xf>
    <xf numFmtId="0" fontId="19" fillId="5" borderId="0" xfId="4" applyNumberFormat="1" applyFont="1" applyFill="1" applyAlignment="1">
      <alignment horizontal="center"/>
    </xf>
    <xf numFmtId="0" fontId="6" fillId="5" borderId="0" xfId="0" applyFont="1" applyFill="1" applyAlignment="1">
      <alignment horizontal="center" vertical="center" wrapText="1"/>
    </xf>
    <xf numFmtId="43" fontId="1" fillId="2" borderId="1" xfId="4" applyFont="1" applyFill="1" applyBorder="1" applyAlignment="1">
      <alignment vertical="center"/>
    </xf>
    <xf numFmtId="43" fontId="1" fillId="5" borderId="1" xfId="4" applyFont="1" applyFill="1" applyBorder="1"/>
    <xf numFmtId="165" fontId="3" fillId="4" borderId="2" xfId="4" applyNumberFormat="1" applyFont="1" applyFill="1" applyBorder="1"/>
    <xf numFmtId="168" fontId="17" fillId="4" borderId="2" xfId="4" applyNumberFormat="1" applyFont="1" applyFill="1" applyBorder="1"/>
    <xf numFmtId="168" fontId="1" fillId="2" borderId="6" xfId="4" applyNumberFormat="1" applyFont="1" applyFill="1" applyBorder="1" applyAlignment="1">
      <alignment vertical="center"/>
    </xf>
    <xf numFmtId="168" fontId="3" fillId="4" borderId="2" xfId="4" applyNumberFormat="1" applyFont="1" applyFill="1" applyBorder="1"/>
    <xf numFmtId="0" fontId="21" fillId="5" borderId="0" xfId="4" applyNumberFormat="1" applyFont="1" applyFill="1" applyBorder="1" applyAlignment="1">
      <alignment horizontal="left"/>
    </xf>
    <xf numFmtId="0" fontId="22" fillId="0" borderId="0" xfId="1" applyFont="1" applyAlignment="1">
      <alignment horizontal="left"/>
    </xf>
    <xf numFmtId="0" fontId="11" fillId="0" borderId="16" xfId="0" applyFont="1" applyBorder="1"/>
    <xf numFmtId="0" fontId="0" fillId="0" borderId="17" xfId="0" applyBorder="1"/>
    <xf numFmtId="0" fontId="0" fillId="0" borderId="18" xfId="0" applyBorder="1"/>
    <xf numFmtId="0" fontId="26" fillId="0" borderId="0" xfId="0" applyFont="1"/>
    <xf numFmtId="0" fontId="27" fillId="0" borderId="0" xfId="0" applyFont="1"/>
    <xf numFmtId="0" fontId="28" fillId="0" borderId="0" xfId="0" applyFont="1"/>
    <xf numFmtId="0" fontId="29" fillId="0" borderId="0" xfId="0" quotePrefix="1" applyFont="1"/>
    <xf numFmtId="0" fontId="30" fillId="0" borderId="0" xfId="1" applyFont="1" applyAlignment="1">
      <alignment horizontal="left"/>
    </xf>
    <xf numFmtId="0" fontId="3" fillId="2" borderId="0" xfId="1" applyFont="1" applyFill="1" applyAlignment="1">
      <alignment vertical="top" wrapText="1"/>
    </xf>
    <xf numFmtId="0" fontId="32" fillId="0" borderId="11" xfId="0" applyFont="1" applyBorder="1"/>
    <xf numFmtId="14" fontId="0" fillId="0" borderId="13" xfId="0" applyNumberFormat="1" applyBorder="1"/>
    <xf numFmtId="14" fontId="0" fillId="0" borderId="17" xfId="0" applyNumberFormat="1" applyBorder="1"/>
    <xf numFmtId="0" fontId="21" fillId="9" borderId="0" xfId="4" applyNumberFormat="1" applyFont="1" applyFill="1" applyBorder="1" applyAlignment="1">
      <alignment horizontal="left"/>
    </xf>
    <xf numFmtId="0" fontId="33" fillId="5" borderId="14" xfId="1" applyFont="1" applyFill="1" applyBorder="1" applyAlignment="1" applyProtection="1">
      <alignment horizontal="left" wrapText="1"/>
      <protection locked="0"/>
    </xf>
    <xf numFmtId="0" fontId="1" fillId="0" borderId="6" xfId="1" applyBorder="1"/>
    <xf numFmtId="168" fontId="34" fillId="5" borderId="3" xfId="4" applyNumberFormat="1" applyFont="1" applyFill="1" applyBorder="1" applyAlignment="1" applyProtection="1">
      <alignment horizontal="left" wrapText="1"/>
      <protection locked="0"/>
    </xf>
    <xf numFmtId="0" fontId="35" fillId="5" borderId="0" xfId="1" applyFont="1" applyFill="1" applyAlignment="1">
      <alignment vertical="center"/>
    </xf>
    <xf numFmtId="0" fontId="35" fillId="5" borderId="5" xfId="1" applyFont="1" applyFill="1" applyBorder="1" applyAlignment="1">
      <alignment vertical="center"/>
    </xf>
    <xf numFmtId="0" fontId="1" fillId="3" borderId="0" xfId="1" applyFill="1"/>
    <xf numFmtId="0" fontId="1" fillId="2" borderId="0" xfId="1" applyFill="1"/>
    <xf numFmtId="0" fontId="16" fillId="3" borderId="0" xfId="1" applyFont="1" applyFill="1" applyAlignment="1">
      <alignment wrapText="1"/>
    </xf>
    <xf numFmtId="0" fontId="1" fillId="3" borderId="0" xfId="1" applyFill="1" applyAlignment="1">
      <alignment wrapText="1"/>
    </xf>
    <xf numFmtId="0" fontId="1" fillId="2" borderId="0" xfId="1" applyFill="1" applyAlignment="1">
      <alignment wrapText="1"/>
    </xf>
    <xf numFmtId="166" fontId="1" fillId="6" borderId="2" xfId="1" applyNumberFormat="1" applyFill="1" applyBorder="1"/>
    <xf numFmtId="0" fontId="1" fillId="6" borderId="2" xfId="1" applyFill="1" applyBorder="1"/>
    <xf numFmtId="0" fontId="34" fillId="2" borderId="0" xfId="1" applyFont="1" applyFill="1" applyAlignment="1" applyProtection="1">
      <alignment horizontal="left" wrapText="1"/>
      <protection locked="0"/>
    </xf>
    <xf numFmtId="170" fontId="1" fillId="5" borderId="1" xfId="1" applyNumberFormat="1" applyFill="1" applyBorder="1"/>
    <xf numFmtId="0" fontId="35" fillId="5" borderId="10" xfId="1" applyFont="1" applyFill="1" applyBorder="1" applyAlignment="1">
      <alignment vertical="center"/>
    </xf>
    <xf numFmtId="0" fontId="35" fillId="5" borderId="9" xfId="1" applyFont="1" applyFill="1" applyBorder="1" applyAlignment="1">
      <alignment vertical="center"/>
    </xf>
    <xf numFmtId="1" fontId="1" fillId="3" borderId="0" xfId="1" applyNumberFormat="1" applyFill="1"/>
    <xf numFmtId="1" fontId="1" fillId="2" borderId="0" xfId="1" applyNumberFormat="1" applyFill="1"/>
    <xf numFmtId="0" fontId="35" fillId="5" borderId="8" xfId="1" applyFont="1" applyFill="1" applyBorder="1" applyAlignment="1">
      <alignment vertical="center"/>
    </xf>
    <xf numFmtId="170" fontId="1" fillId="5" borderId="2" xfId="1" applyNumberFormat="1" applyFill="1" applyBorder="1"/>
    <xf numFmtId="0" fontId="18" fillId="5" borderId="0" xfId="1" applyFont="1" applyFill="1" applyAlignment="1">
      <alignment vertical="top" wrapText="1"/>
    </xf>
    <xf numFmtId="0" fontId="19" fillId="5" borderId="0" xfId="0" applyFont="1" applyFill="1" applyAlignment="1">
      <alignment vertical="top" wrapText="1"/>
    </xf>
    <xf numFmtId="0" fontId="23" fillId="2" borderId="0" xfId="1" applyFont="1" applyFill="1" applyAlignment="1">
      <alignment wrapText="1"/>
    </xf>
    <xf numFmtId="0" fontId="24" fillId="0" borderId="0" xfId="0" applyFont="1" applyAlignment="1">
      <alignment wrapText="1"/>
    </xf>
    <xf numFmtId="0" fontId="24" fillId="0" borderId="5" xfId="0" applyFont="1" applyBorder="1" applyAlignment="1">
      <alignment wrapText="1"/>
    </xf>
    <xf numFmtId="0" fontId="18" fillId="0" borderId="0" xfId="1" applyFont="1" applyAlignment="1">
      <alignment horizontal="left" wrapText="1"/>
    </xf>
    <xf numFmtId="0" fontId="19" fillId="0" borderId="0" xfId="0" applyFont="1" applyAlignment="1">
      <alignment wrapText="1"/>
    </xf>
    <xf numFmtId="0" fontId="0" fillId="0" borderId="0" xfId="0" applyAlignment="1">
      <alignment wrapText="1"/>
    </xf>
    <xf numFmtId="168" fontId="3" fillId="5" borderId="1" xfId="4" applyNumberFormat="1" applyFont="1" applyFill="1" applyBorder="1" applyAlignment="1"/>
    <xf numFmtId="0" fontId="0" fillId="0" borderId="1" xfId="0" applyBorder="1"/>
    <xf numFmtId="0" fontId="5" fillId="7" borderId="1" xfId="1" applyFont="1" applyFill="1" applyBorder="1" applyAlignment="1">
      <alignment horizontal="left"/>
    </xf>
    <xf numFmtId="168" fontId="3" fillId="2" borderId="1" xfId="4" applyNumberFormat="1" applyFont="1" applyFill="1" applyBorder="1" applyAlignment="1"/>
    <xf numFmtId="164" fontId="3" fillId="4" borderId="1" xfId="1" applyNumberFormat="1" applyFont="1" applyFill="1" applyBorder="1"/>
  </cellXfs>
  <cellStyles count="6">
    <cellStyle name="Comma 2" xfId="2" xr:uid="{72B7EFC7-9A51-47C1-8891-EE34CDADA079}"/>
    <cellStyle name="Hyperlänk" xfId="3" builtinId="8"/>
    <cellStyle name="Normal" xfId="0" builtinId="0"/>
    <cellStyle name="Normal 3" xfId="1" xr:uid="{1B367D54-B532-4F6E-A2C1-500E06EC0AB9}"/>
    <cellStyle name="Tusental" xfId="4" builtinId="3"/>
    <cellStyle name="Tusental 2" xfId="5" xr:uid="{93B30F90-7371-4B44-9BD3-CAA9CC4C0A0F}"/>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region.se\Hem\GOT-T\tholi\Mina%20dokument\2016\VGR%20Leverant&#246;rstrohet\Leverant&#246;rsj&#228;garna\T2\0705%20Signallista%202016%20Avtal%20matchar%20ej%20-%20VGR%20a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sheetName val="Fyll i här Arbetslista"/>
      <sheetName val="VGR strat"/>
      <sheetName val="Adm tjänster"/>
      <sheetName val="Diagnostik"/>
      <sheetName val="HoS-tjänster"/>
      <sheetName val="HSN"/>
      <sheetName val="Indiekt mat o tj"/>
      <sheetName val="IT"/>
      <sheetName val="Läkemedel"/>
      <sheetName val="Med teknik"/>
      <sheetName val="Tandvård"/>
      <sheetName val="Tillväxt och utv"/>
      <sheetName val="Företrädare"/>
      <sheetName val="Signallista QV 20160701"/>
      <sheetName val="Cognos_Office_Connection_Cache"/>
      <sheetName val="Bas"/>
      <sheetName val="Inyett_Branscher_Detaljerat"/>
      <sheetName val="Fyll i här Arbetslista (3)"/>
      <sheetName val="SNI5"/>
      <sheetName val="Leverantörer"/>
      <sheetName val="Fyll i här Arbetslista (2)"/>
      <sheetName val="SNI2"/>
      <sheetName val="SNI3"/>
      <sheetName val="Arbetslista (backup)"/>
      <sheetName val="Huvudgrupp (Tvåsiffer)"/>
      <sheetName val="Grupp (Tresiffer)"/>
      <sheetName val="listor"/>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pphandlingsmyndigheten.se/frageportal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pphandlingsmyndigheten.se/frageportal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7A4B4-28F7-4607-8EC3-4CF54BFC7C13}">
  <dimension ref="A1:N24"/>
  <sheetViews>
    <sheetView workbookViewId="0">
      <selection activeCell="G20" sqref="G20"/>
    </sheetView>
  </sheetViews>
  <sheetFormatPr defaultRowHeight="14.5" x14ac:dyDescent="0.35"/>
  <cols>
    <col min="2" max="2" width="15.7265625" customWidth="1"/>
    <col min="3" max="3" width="10.81640625" bestFit="1" customWidth="1"/>
  </cols>
  <sheetData>
    <row r="1" spans="1:14" ht="23.5" x14ac:dyDescent="0.55000000000000004">
      <c r="A1" s="27" t="s">
        <v>0</v>
      </c>
    </row>
    <row r="3" spans="1:14" ht="21" x14ac:dyDescent="0.5">
      <c r="B3" s="25" t="s">
        <v>1</v>
      </c>
    </row>
    <row r="4" spans="1:14" x14ac:dyDescent="0.35">
      <c r="B4" t="s">
        <v>2</v>
      </c>
    </row>
    <row r="5" spans="1:14" x14ac:dyDescent="0.35">
      <c r="B5" t="s">
        <v>3</v>
      </c>
    </row>
    <row r="6" spans="1:14" x14ac:dyDescent="0.35">
      <c r="B6" t="s">
        <v>4</v>
      </c>
    </row>
    <row r="7" spans="1:14" x14ac:dyDescent="0.35">
      <c r="B7" t="s">
        <v>5</v>
      </c>
    </row>
    <row r="9" spans="1:14" ht="21" x14ac:dyDescent="0.5">
      <c r="B9" s="25" t="s">
        <v>6</v>
      </c>
    </row>
    <row r="10" spans="1:14" x14ac:dyDescent="0.35">
      <c r="B10" t="s">
        <v>7</v>
      </c>
      <c r="D10" s="5" t="s">
        <v>8</v>
      </c>
    </row>
    <row r="11" spans="1:14" x14ac:dyDescent="0.35">
      <c r="D11" t="s">
        <v>9</v>
      </c>
    </row>
    <row r="13" spans="1:14" ht="21" x14ac:dyDescent="0.5">
      <c r="B13" s="25" t="s">
        <v>10</v>
      </c>
    </row>
    <row r="14" spans="1:14" x14ac:dyDescent="0.35">
      <c r="B14" s="32" t="s">
        <v>11</v>
      </c>
      <c r="C14" s="33" t="s">
        <v>12</v>
      </c>
      <c r="D14" s="33" t="s">
        <v>13</v>
      </c>
      <c r="E14" s="33"/>
      <c r="F14" s="33"/>
      <c r="G14" s="33"/>
      <c r="H14" s="33"/>
      <c r="I14" s="33"/>
      <c r="J14" s="33"/>
      <c r="K14" s="33"/>
      <c r="L14" s="33"/>
      <c r="M14" s="33"/>
      <c r="N14" s="33"/>
    </row>
    <row r="15" spans="1:14" x14ac:dyDescent="0.35">
      <c r="B15" s="61" t="s">
        <v>14</v>
      </c>
      <c r="C15" s="62" t="s">
        <v>12</v>
      </c>
      <c r="D15" s="62" t="s">
        <v>15</v>
      </c>
      <c r="E15" s="62"/>
      <c r="F15" s="62"/>
      <c r="G15" s="62"/>
      <c r="H15" s="62"/>
      <c r="I15" s="62"/>
      <c r="J15" s="62"/>
      <c r="K15" s="62"/>
      <c r="L15" s="62"/>
      <c r="M15" s="62"/>
      <c r="N15" s="62"/>
    </row>
    <row r="16" spans="1:14" x14ac:dyDescent="0.35">
      <c r="B16" s="63" t="s">
        <v>16</v>
      </c>
      <c r="C16" s="31"/>
      <c r="D16" t="s">
        <v>17</v>
      </c>
      <c r="E16" s="31"/>
      <c r="F16" s="31"/>
      <c r="G16" s="31"/>
      <c r="H16" s="31"/>
      <c r="I16" s="31"/>
      <c r="J16" s="31"/>
      <c r="K16" s="31"/>
      <c r="L16" s="31"/>
      <c r="M16" s="31"/>
      <c r="N16" s="31"/>
    </row>
    <row r="17" spans="2:14" x14ac:dyDescent="0.35">
      <c r="B17" s="61" t="s">
        <v>18</v>
      </c>
      <c r="C17" s="62" t="s">
        <v>19</v>
      </c>
      <c r="D17" s="62" t="s">
        <v>20</v>
      </c>
      <c r="E17" s="62"/>
      <c r="F17" s="62"/>
      <c r="G17" s="62"/>
      <c r="H17" s="62"/>
      <c r="I17" s="62"/>
      <c r="J17" s="62"/>
      <c r="K17" s="62"/>
      <c r="L17" s="62"/>
      <c r="M17" s="62"/>
      <c r="N17" s="62"/>
    </row>
    <row r="18" spans="2:14" x14ac:dyDescent="0.35">
      <c r="B18" s="63" t="s">
        <v>16</v>
      </c>
      <c r="C18" s="31"/>
      <c r="D18" s="31" t="s">
        <v>21</v>
      </c>
      <c r="E18" s="31"/>
      <c r="F18" s="31"/>
      <c r="G18" s="31"/>
      <c r="H18" s="31"/>
      <c r="I18" s="31"/>
      <c r="J18" s="31"/>
      <c r="K18" s="31"/>
      <c r="L18" s="31"/>
      <c r="M18" s="31"/>
      <c r="N18" s="31"/>
    </row>
    <row r="20" spans="2:14" ht="21" x14ac:dyDescent="0.5">
      <c r="B20" s="25" t="s">
        <v>22</v>
      </c>
    </row>
    <row r="21" spans="2:14" x14ac:dyDescent="0.35">
      <c r="B21" t="s">
        <v>23</v>
      </c>
      <c r="C21">
        <v>483</v>
      </c>
      <c r="D21" t="s">
        <v>24</v>
      </c>
    </row>
    <row r="23" spans="2:14" ht="21" x14ac:dyDescent="0.5">
      <c r="B23" s="25" t="s">
        <v>25</v>
      </c>
      <c r="E23" t="s">
        <v>26</v>
      </c>
    </row>
    <row r="24" spans="2:14" x14ac:dyDescent="0.35">
      <c r="B24" t="s">
        <v>27</v>
      </c>
    </row>
  </sheetData>
  <sheetProtection algorithmName="SHA-512" hashValue="obYuDMyLsaGBJx5jsfLzYawzEPlbF8xJFH3a/PJ7jR4NzVBS5Fw8AL52vQ4DRZSVPRsvX0Ih6ip/acwew+UcFQ==" saltValue="VTc+BOGos+8Ts/41KR2ODA==" spinCount="100000" sheet="1" objects="1" scenarios="1" selectLockedCells="1" selectUnlockedCells="1"/>
  <hyperlinks>
    <hyperlink ref="D10" r:id="rId1" xr:uid="{88F79B39-0BB0-49AB-AFC4-30028012AB4B}"/>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0B83-1E91-49EE-844A-DA9F9D69FAF7}">
  <dimension ref="A1:N16"/>
  <sheetViews>
    <sheetView workbookViewId="0">
      <selection activeCell="D16" sqref="D16"/>
    </sheetView>
  </sheetViews>
  <sheetFormatPr defaultRowHeight="14.5" x14ac:dyDescent="0.35"/>
  <cols>
    <col min="2" max="2" width="15.7265625" customWidth="1"/>
    <col min="3" max="3" width="10.81640625" bestFit="1" customWidth="1"/>
  </cols>
  <sheetData>
    <row r="1" spans="1:14" ht="23.5" x14ac:dyDescent="0.55000000000000004">
      <c r="A1" s="27" t="s">
        <v>28</v>
      </c>
    </row>
    <row r="4" spans="1:14" ht="21" x14ac:dyDescent="0.5">
      <c r="B4" s="25" t="s">
        <v>6</v>
      </c>
    </row>
    <row r="5" spans="1:14" x14ac:dyDescent="0.35">
      <c r="B5" t="s">
        <v>7</v>
      </c>
      <c r="D5" s="5" t="s">
        <v>8</v>
      </c>
    </row>
    <row r="6" spans="1:14" x14ac:dyDescent="0.35">
      <c r="D6" t="s">
        <v>9</v>
      </c>
    </row>
    <row r="8" spans="1:14" ht="21" x14ac:dyDescent="0.5">
      <c r="B8" s="25" t="s">
        <v>10</v>
      </c>
    </row>
    <row r="9" spans="1:14" x14ac:dyDescent="0.35">
      <c r="B9" s="32" t="s">
        <v>11</v>
      </c>
      <c r="C9" s="71">
        <v>44609</v>
      </c>
      <c r="D9" s="33" t="s">
        <v>29</v>
      </c>
      <c r="E9" s="33"/>
      <c r="F9" s="33"/>
      <c r="G9" s="33"/>
      <c r="H9" s="33"/>
      <c r="I9" s="33"/>
      <c r="J9" s="33"/>
      <c r="K9" s="33"/>
      <c r="L9" s="33"/>
      <c r="M9" s="33"/>
      <c r="N9" s="33"/>
    </row>
    <row r="10" spans="1:14" x14ac:dyDescent="0.35">
      <c r="B10" s="61" t="s">
        <v>14</v>
      </c>
      <c r="C10" s="72">
        <v>44622</v>
      </c>
      <c r="D10" s="62" t="s">
        <v>29</v>
      </c>
      <c r="E10" s="62"/>
      <c r="F10" s="62"/>
      <c r="G10" s="62"/>
      <c r="H10" s="62"/>
      <c r="I10" s="62"/>
      <c r="J10" s="62"/>
      <c r="K10" s="62"/>
      <c r="L10" s="62"/>
      <c r="M10" s="62"/>
      <c r="N10" s="62"/>
    </row>
    <row r="11" spans="1:14" x14ac:dyDescent="0.35">
      <c r="B11" s="63" t="s">
        <v>16</v>
      </c>
      <c r="C11" s="31"/>
      <c r="D11" s="31" t="s">
        <v>30</v>
      </c>
      <c r="E11" s="31"/>
      <c r="F11" s="31"/>
      <c r="G11" s="31"/>
      <c r="H11" s="31"/>
      <c r="I11" s="31"/>
      <c r="J11" s="31"/>
      <c r="K11" s="31"/>
      <c r="L11" s="31"/>
      <c r="M11" s="31"/>
      <c r="N11" s="31"/>
    </row>
    <row r="12" spans="1:14" x14ac:dyDescent="0.35">
      <c r="B12" s="61" t="s">
        <v>18</v>
      </c>
      <c r="C12" s="72">
        <v>45321</v>
      </c>
      <c r="D12" s="62" t="s">
        <v>31</v>
      </c>
      <c r="E12" s="62"/>
      <c r="F12" s="62"/>
      <c r="G12" s="62"/>
      <c r="H12" s="62"/>
      <c r="I12" s="62"/>
      <c r="J12" s="62"/>
      <c r="K12" s="62"/>
      <c r="L12" s="62"/>
      <c r="M12" s="62"/>
      <c r="N12" s="62"/>
    </row>
    <row r="13" spans="1:14" x14ac:dyDescent="0.35">
      <c r="B13" s="63" t="s">
        <v>16</v>
      </c>
      <c r="C13" s="31"/>
      <c r="D13" s="70" t="s">
        <v>21</v>
      </c>
      <c r="E13" s="31"/>
      <c r="F13" s="31"/>
      <c r="G13" s="31"/>
      <c r="H13" s="31"/>
      <c r="I13" s="31"/>
      <c r="J13" s="31"/>
      <c r="K13" s="31"/>
      <c r="L13" s="31"/>
      <c r="M13" s="31"/>
      <c r="N13" s="31"/>
    </row>
    <row r="15" spans="1:14" ht="21" x14ac:dyDescent="0.5">
      <c r="B15" s="25" t="s">
        <v>22</v>
      </c>
    </row>
    <row r="16" spans="1:14" x14ac:dyDescent="0.35">
      <c r="B16" t="s">
        <v>23</v>
      </c>
      <c r="C16">
        <v>483</v>
      </c>
      <c r="D16" t="s">
        <v>24</v>
      </c>
    </row>
  </sheetData>
  <hyperlinks>
    <hyperlink ref="D5" r:id="rId1" xr:uid="{3AD9B1C7-77A1-4263-98E7-FFDA6ABFA1AD}"/>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002E-6785-4CD8-821D-598BF56A2815}">
  <dimension ref="A1:B37"/>
  <sheetViews>
    <sheetView topLeftCell="A24" workbookViewId="0">
      <selection activeCell="F19" sqref="F19"/>
    </sheetView>
  </sheetViews>
  <sheetFormatPr defaultRowHeight="14.5" x14ac:dyDescent="0.35"/>
  <sheetData>
    <row r="1" spans="1:2" ht="23.5" x14ac:dyDescent="0.55000000000000004">
      <c r="A1" s="27" t="s">
        <v>28</v>
      </c>
    </row>
    <row r="2" spans="1:2" ht="13.9" customHeight="1" x14ac:dyDescent="0.35"/>
    <row r="3" spans="1:2" ht="21" x14ac:dyDescent="0.5">
      <c r="B3" s="25" t="s">
        <v>32</v>
      </c>
    </row>
    <row r="4" spans="1:2" ht="15.5" x14ac:dyDescent="0.35">
      <c r="B4" s="26" t="s">
        <v>33</v>
      </c>
    </row>
    <row r="5" spans="1:2" ht="15.5" x14ac:dyDescent="0.35">
      <c r="B5" s="26" t="s">
        <v>34</v>
      </c>
    </row>
    <row r="6" spans="1:2" ht="15.5" x14ac:dyDescent="0.35">
      <c r="B6" s="26" t="s">
        <v>35</v>
      </c>
    </row>
    <row r="7" spans="1:2" ht="15.5" x14ac:dyDescent="0.35">
      <c r="B7" s="26" t="s">
        <v>36</v>
      </c>
    </row>
    <row r="8" spans="1:2" ht="15.5" x14ac:dyDescent="0.35">
      <c r="B8" s="26" t="s">
        <v>37</v>
      </c>
    </row>
    <row r="9" spans="1:2" ht="15.5" x14ac:dyDescent="0.35">
      <c r="A9" t="s">
        <v>38</v>
      </c>
      <c r="B9" s="26" t="s">
        <v>39</v>
      </c>
    </row>
    <row r="10" spans="1:2" ht="15.5" x14ac:dyDescent="0.35">
      <c r="B10" s="26" t="s">
        <v>40</v>
      </c>
    </row>
    <row r="11" spans="1:2" ht="15.5" x14ac:dyDescent="0.35">
      <c r="B11" s="26" t="s">
        <v>41</v>
      </c>
    </row>
    <row r="12" spans="1:2" ht="15.5" x14ac:dyDescent="0.35">
      <c r="B12" s="26" t="s">
        <v>42</v>
      </c>
    </row>
    <row r="13" spans="1:2" ht="15.5" x14ac:dyDescent="0.35">
      <c r="B13" s="26" t="s">
        <v>43</v>
      </c>
    </row>
    <row r="14" spans="1:2" ht="15.5" x14ac:dyDescent="0.35">
      <c r="B14" s="26" t="s">
        <v>44</v>
      </c>
    </row>
    <row r="15" spans="1:2" ht="15.5" x14ac:dyDescent="0.35">
      <c r="B15" s="26"/>
    </row>
    <row r="16" spans="1:2" ht="21" x14ac:dyDescent="0.5">
      <c r="A16" t="s">
        <v>26</v>
      </c>
      <c r="B16" s="25" t="s">
        <v>45</v>
      </c>
    </row>
    <row r="17" spans="2:2" ht="15.5" x14ac:dyDescent="0.35">
      <c r="B17" s="26" t="s">
        <v>46</v>
      </c>
    </row>
    <row r="18" spans="2:2" ht="15.5" x14ac:dyDescent="0.35">
      <c r="B18" s="26" t="s">
        <v>47</v>
      </c>
    </row>
    <row r="19" spans="2:2" ht="15.5" x14ac:dyDescent="0.35">
      <c r="B19" s="26" t="s">
        <v>48</v>
      </c>
    </row>
    <row r="20" spans="2:2" ht="15.5" x14ac:dyDescent="0.35">
      <c r="B20" s="26" t="s">
        <v>49</v>
      </c>
    </row>
    <row r="21" spans="2:2" ht="15.5" x14ac:dyDescent="0.35">
      <c r="B21" s="26" t="s">
        <v>50</v>
      </c>
    </row>
    <row r="22" spans="2:2" ht="15.5" x14ac:dyDescent="0.35">
      <c r="B22" s="26" t="s">
        <v>51</v>
      </c>
    </row>
    <row r="23" spans="2:2" ht="15.5" x14ac:dyDescent="0.35">
      <c r="B23" s="26"/>
    </row>
    <row r="24" spans="2:2" ht="21" x14ac:dyDescent="0.5">
      <c r="B24" s="64" t="s">
        <v>52</v>
      </c>
    </row>
    <row r="25" spans="2:2" ht="15.5" x14ac:dyDescent="0.35">
      <c r="B25" s="65" t="s">
        <v>53</v>
      </c>
    </row>
    <row r="26" spans="2:2" ht="15.5" x14ac:dyDescent="0.35">
      <c r="B26" s="65" t="s">
        <v>54</v>
      </c>
    </row>
    <row r="27" spans="2:2" ht="15.5" x14ac:dyDescent="0.35">
      <c r="B27" s="65" t="s">
        <v>55</v>
      </c>
    </row>
    <row r="28" spans="2:2" ht="15.5" x14ac:dyDescent="0.35">
      <c r="B28" s="65" t="s">
        <v>56</v>
      </c>
    </row>
    <row r="29" spans="2:2" ht="15.5" x14ac:dyDescent="0.35">
      <c r="B29" s="65" t="s">
        <v>57</v>
      </c>
    </row>
    <row r="30" spans="2:2" x14ac:dyDescent="0.35">
      <c r="B30" s="66"/>
    </row>
    <row r="31" spans="2:2" ht="21" x14ac:dyDescent="0.5">
      <c r="B31" s="64" t="s">
        <v>58</v>
      </c>
    </row>
    <row r="32" spans="2:2" ht="15.5" x14ac:dyDescent="0.35">
      <c r="B32" s="65" t="s">
        <v>59</v>
      </c>
    </row>
    <row r="33" spans="2:2" ht="15.5" x14ac:dyDescent="0.35">
      <c r="B33" s="65" t="s">
        <v>60</v>
      </c>
    </row>
    <row r="34" spans="2:2" ht="15.5" x14ac:dyDescent="0.35">
      <c r="B34" s="65" t="s">
        <v>61</v>
      </c>
    </row>
    <row r="35" spans="2:2" ht="15.5" x14ac:dyDescent="0.35">
      <c r="B35" s="65" t="s">
        <v>62</v>
      </c>
    </row>
    <row r="36" spans="2:2" ht="15.5" x14ac:dyDescent="0.35">
      <c r="B36" s="65" t="s">
        <v>63</v>
      </c>
    </row>
    <row r="37" spans="2:2" x14ac:dyDescent="0.35">
      <c r="B37" s="67" t="s">
        <v>64</v>
      </c>
    </row>
  </sheetData>
  <pageMargins left="0.70866141732283472" right="0.70866141732283472" top="0.74803149606299213" bottom="0.74803149606299213" header="0.31496062992125984" footer="0.31496062992125984"/>
  <pageSetup paperSize="9" pageOrder="overThenDown" orientation="portrait" verticalDpi="0" r:id="rId1"/>
  <headerFooter>
    <oddHeader>&amp;LUpphandlingsmyndigheten&amp;RMiljöspendanalys fördelningsnyckel livsmedel, Process-LCA-metod</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AF95A-89EC-4201-BC2C-F1B2EBC5316A}">
  <dimension ref="A1:W113"/>
  <sheetViews>
    <sheetView tabSelected="1" topLeftCell="P10" zoomScale="70" zoomScaleNormal="70" workbookViewId="0">
      <selection activeCell="W14" sqref="W14"/>
    </sheetView>
  </sheetViews>
  <sheetFormatPr defaultColWidth="9.453125" defaultRowHeight="14.5" x14ac:dyDescent="0.35"/>
  <cols>
    <col min="1" max="1" width="12.26953125" style="4" bestFit="1" customWidth="1"/>
    <col min="2" max="2" width="27.54296875" style="2" customWidth="1"/>
    <col min="3" max="3" width="41.26953125" style="2" bestFit="1" customWidth="1"/>
    <col min="4" max="4" width="34.1796875" style="7" customWidth="1"/>
    <col min="5" max="5" width="24.54296875" style="8" customWidth="1"/>
    <col min="6" max="6" width="14.7265625" style="2" customWidth="1"/>
    <col min="7" max="7" width="32.1796875" style="2" bestFit="1" customWidth="1"/>
    <col min="8" max="8" width="4" style="2" customWidth="1"/>
    <col min="9" max="9" width="52.7265625" style="2" customWidth="1"/>
    <col min="10" max="10" width="14" style="2" bestFit="1" customWidth="1"/>
    <col min="11" max="11" width="28.7265625" style="2" customWidth="1"/>
    <col min="12" max="12" width="37.7265625" style="2" customWidth="1"/>
    <col min="13" max="13" width="3.54296875" style="2" customWidth="1"/>
    <col min="14" max="14" width="34.81640625" style="2" customWidth="1"/>
    <col min="15" max="15" width="9.453125" style="2"/>
    <col min="16" max="16" width="68.26953125" style="2" bestFit="1" customWidth="1"/>
    <col min="17" max="17" width="9.453125" style="2"/>
    <col min="18" max="18" width="28.7265625" style="2" customWidth="1"/>
    <col min="19" max="19" width="39.26953125" style="2" customWidth="1"/>
    <col min="20" max="20" width="4.453125" style="2" customWidth="1"/>
    <col min="21" max="21" width="27.7265625" style="2" customWidth="1"/>
    <col min="22" max="22" width="5.7265625" style="2" customWidth="1"/>
    <col min="23" max="23" width="68.26953125" style="2" bestFit="1" customWidth="1"/>
    <col min="24" max="16384" width="9.453125" style="2"/>
  </cols>
  <sheetData>
    <row r="1" spans="1:23" ht="26" x14ac:dyDescent="0.6">
      <c r="A1" s="60" t="s">
        <v>28</v>
      </c>
      <c r="I1" s="104" t="s">
        <v>65</v>
      </c>
      <c r="J1" s="103"/>
    </row>
    <row r="2" spans="1:23" x14ac:dyDescent="0.35">
      <c r="A2" s="99" t="s">
        <v>66</v>
      </c>
      <c r="B2" s="100"/>
      <c r="C2" s="100"/>
      <c r="D2" s="101"/>
      <c r="E2" s="101"/>
      <c r="F2" s="101"/>
      <c r="G2" s="101"/>
      <c r="I2" s="102" t="s">
        <v>67</v>
      </c>
      <c r="J2" s="103"/>
    </row>
    <row r="3" spans="1:23" x14ac:dyDescent="0.35">
      <c r="A3" s="2" t="s">
        <v>68</v>
      </c>
      <c r="I3" s="105" t="s">
        <v>69</v>
      </c>
      <c r="J3" s="103"/>
    </row>
    <row r="4" spans="1:23" ht="16.5" x14ac:dyDescent="0.45">
      <c r="A4" s="68" t="s">
        <v>70</v>
      </c>
      <c r="E4" s="2"/>
      <c r="I4" s="106" t="s">
        <v>71</v>
      </c>
      <c r="J4" s="103"/>
    </row>
    <row r="5" spans="1:23" x14ac:dyDescent="0.35">
      <c r="E5" s="2"/>
    </row>
    <row r="6" spans="1:23" ht="19" thickBot="1" x14ac:dyDescent="0.5">
      <c r="A6" s="39" t="s">
        <v>72</v>
      </c>
      <c r="B6" s="40"/>
      <c r="C6" s="40"/>
      <c r="D6" s="41"/>
      <c r="E6" s="41"/>
      <c r="F6" s="41"/>
      <c r="G6" s="42"/>
      <c r="H6" s="43"/>
      <c r="I6" s="59" t="s">
        <v>73</v>
      </c>
    </row>
    <row r="7" spans="1:23" ht="34.15" customHeight="1" thickBot="1" x14ac:dyDescent="0.4">
      <c r="A7" s="74" t="s">
        <v>74</v>
      </c>
      <c r="B7" s="44"/>
      <c r="C7" s="74" t="s">
        <v>75</v>
      </c>
      <c r="D7" s="44"/>
      <c r="E7" s="74" t="s">
        <v>76</v>
      </c>
      <c r="F7" s="41"/>
      <c r="G7" s="74" t="s">
        <v>77</v>
      </c>
      <c r="H7" s="43"/>
      <c r="I7" s="45" t="s">
        <v>78</v>
      </c>
      <c r="L7" s="2" t="s">
        <v>26</v>
      </c>
    </row>
    <row r="8" spans="1:23" ht="38.5" customHeight="1" thickBot="1" x14ac:dyDescent="0.5">
      <c r="A8" s="46"/>
      <c r="B8" s="47" t="s">
        <v>79</v>
      </c>
      <c r="C8" s="46"/>
      <c r="D8" s="47" t="s">
        <v>80</v>
      </c>
      <c r="E8" s="46"/>
      <c r="F8" s="52" t="s">
        <v>81</v>
      </c>
      <c r="G8" s="48">
        <f>SUM(A8-C8-E8)</f>
        <v>0</v>
      </c>
      <c r="H8" s="43"/>
      <c r="I8" s="56">
        <f>IF($W$14&gt;0,$W$14,(IF(AND($P$14&gt;0,NOT($P$14=$I$14)),$P$14,$I$14)))</f>
        <v>0</v>
      </c>
      <c r="K8" s="73"/>
    </row>
    <row r="9" spans="1:23" ht="64.150000000000006" customHeight="1" x14ac:dyDescent="0.35">
      <c r="A9" s="94" t="s">
        <v>82</v>
      </c>
      <c r="B9" s="95"/>
      <c r="C9" s="49" t="s">
        <v>83</v>
      </c>
      <c r="D9" s="49"/>
      <c r="E9" s="49" t="s">
        <v>84</v>
      </c>
      <c r="F9" s="49"/>
      <c r="G9" s="50" t="s">
        <v>85</v>
      </c>
      <c r="H9" s="51"/>
      <c r="I9" s="50" t="s">
        <v>86</v>
      </c>
    </row>
    <row r="10" spans="1:23" x14ac:dyDescent="0.35">
      <c r="A10" s="2" t="s">
        <v>26</v>
      </c>
      <c r="D10" s="2"/>
      <c r="E10" s="2"/>
      <c r="G10" s="6" t="s">
        <v>87</v>
      </c>
      <c r="H10" s="79"/>
      <c r="I10" s="79"/>
      <c r="K10" s="11" t="s">
        <v>88</v>
      </c>
      <c r="L10" s="80"/>
      <c r="M10" s="80"/>
      <c r="N10" s="80"/>
      <c r="O10" s="80"/>
      <c r="P10" s="80" t="s">
        <v>26</v>
      </c>
      <c r="Q10" s="2" t="s">
        <v>26</v>
      </c>
      <c r="R10" s="11" t="s">
        <v>89</v>
      </c>
      <c r="S10" s="80"/>
      <c r="T10" s="80"/>
      <c r="U10" s="80" t="s">
        <v>26</v>
      </c>
      <c r="V10" s="80"/>
      <c r="W10" s="80"/>
    </row>
    <row r="11" spans="1:23" ht="31.15" customHeight="1" x14ac:dyDescent="0.45">
      <c r="A11" s="34"/>
      <c r="B11" s="35"/>
      <c r="C11" s="35"/>
      <c r="D11" s="2"/>
      <c r="G11" s="28" t="s">
        <v>90</v>
      </c>
      <c r="H11" s="79"/>
      <c r="I11" s="79"/>
      <c r="K11" s="80" t="s">
        <v>91</v>
      </c>
      <c r="L11" s="80"/>
      <c r="M11" s="80"/>
      <c r="N11" s="80"/>
      <c r="O11" s="80"/>
      <c r="P11" s="80"/>
      <c r="R11" s="29" t="s">
        <v>92</v>
      </c>
      <c r="S11" s="80"/>
      <c r="T11" s="80"/>
      <c r="U11" s="80"/>
      <c r="V11" s="80"/>
      <c r="W11" s="80"/>
    </row>
    <row r="12" spans="1:23" ht="67.150000000000006" customHeight="1" x14ac:dyDescent="0.45">
      <c r="A12" s="9"/>
      <c r="D12" s="2"/>
      <c r="G12" s="81" t="s">
        <v>226</v>
      </c>
      <c r="H12" s="6"/>
      <c r="I12" s="82" t="s">
        <v>228</v>
      </c>
      <c r="K12" s="80"/>
      <c r="L12" s="83" t="s">
        <v>93</v>
      </c>
      <c r="M12" s="80"/>
      <c r="N12" s="83" t="s">
        <v>94</v>
      </c>
      <c r="O12" s="11"/>
      <c r="P12" s="12" t="s">
        <v>229</v>
      </c>
      <c r="R12" s="80"/>
      <c r="S12" s="83" t="s">
        <v>95</v>
      </c>
      <c r="T12" s="80"/>
      <c r="U12" s="83" t="s">
        <v>96</v>
      </c>
      <c r="V12" s="11"/>
      <c r="W12" s="12" t="s">
        <v>230</v>
      </c>
    </row>
    <row r="13" spans="1:23" ht="31.5" thickBot="1" x14ac:dyDescent="0.5">
      <c r="A13" s="74" t="s">
        <v>97</v>
      </c>
      <c r="B13" s="74" t="s">
        <v>98</v>
      </c>
      <c r="C13" s="74" t="s">
        <v>99</v>
      </c>
      <c r="D13" s="74" t="s">
        <v>100</v>
      </c>
      <c r="E13" s="74" t="s">
        <v>101</v>
      </c>
      <c r="G13" s="6"/>
      <c r="H13" s="6"/>
      <c r="I13" s="6" t="s">
        <v>102</v>
      </c>
      <c r="K13" s="80"/>
      <c r="L13" s="80"/>
      <c r="M13" s="80"/>
      <c r="N13" s="11" t="s">
        <v>103</v>
      </c>
      <c r="O13" s="11"/>
      <c r="P13" s="11" t="s">
        <v>104</v>
      </c>
      <c r="R13" s="80"/>
      <c r="S13" s="11" t="s">
        <v>103</v>
      </c>
      <c r="T13" s="80"/>
      <c r="U13" s="80"/>
      <c r="V13" s="11"/>
      <c r="W13" s="11" t="s">
        <v>104</v>
      </c>
    </row>
    <row r="14" spans="1:23" ht="15" thickBot="1" x14ac:dyDescent="0.4">
      <c r="A14" s="36">
        <v>2022</v>
      </c>
      <c r="B14" s="75" t="s">
        <v>105</v>
      </c>
      <c r="C14" s="75" t="s">
        <v>106</v>
      </c>
      <c r="D14" s="37">
        <v>1</v>
      </c>
      <c r="E14" s="38">
        <v>5.8199174696809117E-2</v>
      </c>
      <c r="G14" s="6"/>
      <c r="H14" s="79"/>
      <c r="I14" s="58">
        <f>SUM(I110)</f>
        <v>0</v>
      </c>
      <c r="K14" s="80"/>
      <c r="L14" s="80"/>
      <c r="M14" s="80"/>
      <c r="N14" s="14">
        <f>SUM($N$112)</f>
        <v>0</v>
      </c>
      <c r="O14" s="11"/>
      <c r="P14" s="55">
        <f>SUM($P$110)</f>
        <v>0</v>
      </c>
      <c r="R14" s="80"/>
      <c r="S14" s="14">
        <f>SUM($S$112)</f>
        <v>0</v>
      </c>
      <c r="T14" s="80"/>
      <c r="U14" s="96" t="s">
        <v>107</v>
      </c>
      <c r="V14" s="11"/>
      <c r="W14" s="55">
        <f>SUM(W110)</f>
        <v>0</v>
      </c>
    </row>
    <row r="15" spans="1:23" ht="17" thickBot="1" x14ac:dyDescent="0.5">
      <c r="C15" s="2" t="s">
        <v>26</v>
      </c>
      <c r="D15" s="7" t="s">
        <v>26</v>
      </c>
      <c r="G15" s="6" t="s">
        <v>103</v>
      </c>
      <c r="H15" s="79"/>
      <c r="I15" s="79" t="s">
        <v>108</v>
      </c>
      <c r="J15" s="2" t="s">
        <v>26</v>
      </c>
      <c r="K15" s="80"/>
      <c r="L15" s="80"/>
      <c r="M15" s="80"/>
      <c r="N15" s="80" t="s">
        <v>26</v>
      </c>
      <c r="O15" s="80"/>
      <c r="P15" s="80" t="s">
        <v>108</v>
      </c>
      <c r="R15" s="80"/>
      <c r="S15" s="80"/>
      <c r="T15" s="80"/>
      <c r="U15" s="97"/>
      <c r="V15" s="80"/>
      <c r="W15" s="80" t="s">
        <v>108</v>
      </c>
    </row>
    <row r="16" spans="1:23" ht="15" thickBot="1" x14ac:dyDescent="0.4">
      <c r="G16" s="14">
        <f>SUM(G112)</f>
        <v>0</v>
      </c>
      <c r="H16" s="79"/>
      <c r="I16" s="79"/>
      <c r="K16" s="80"/>
      <c r="L16" s="80" t="s">
        <v>109</v>
      </c>
      <c r="M16" s="80"/>
      <c r="N16" s="80" t="s">
        <v>110</v>
      </c>
      <c r="O16" s="80"/>
      <c r="P16" s="80"/>
      <c r="R16" s="80"/>
      <c r="S16" s="80" t="s">
        <v>110</v>
      </c>
      <c r="T16" s="80"/>
      <c r="U16" s="98"/>
      <c r="V16" s="80"/>
      <c r="W16" s="80"/>
    </row>
    <row r="17" spans="1:23" ht="15" thickBot="1" x14ac:dyDescent="0.4">
      <c r="G17" s="79"/>
      <c r="H17" s="79"/>
      <c r="I17" s="79"/>
      <c r="K17" s="80"/>
      <c r="L17" s="84">
        <f>SUM(1-$L$110)</f>
        <v>3.3306690738754696E-16</v>
      </c>
      <c r="M17" s="80"/>
      <c r="N17" s="15">
        <f>SUM($G$8-$N$14)</f>
        <v>0</v>
      </c>
      <c r="O17" s="80"/>
      <c r="P17" s="80"/>
      <c r="R17" s="80"/>
      <c r="S17" s="17">
        <f>SUM($G$8-$S$14)</f>
        <v>0</v>
      </c>
      <c r="T17" s="80"/>
      <c r="U17" s="85" t="e">
        <f>SUM(1-$U$110)</f>
        <v>#DIV/0!</v>
      </c>
      <c r="V17" s="80"/>
      <c r="W17" s="80"/>
    </row>
    <row r="18" spans="1:23" s="1" customFormat="1" ht="44.25" customHeight="1" thickBot="1" x14ac:dyDescent="0.4">
      <c r="A18" s="74" t="s">
        <v>111</v>
      </c>
      <c r="B18" s="76" t="s">
        <v>98</v>
      </c>
      <c r="C18" s="76" t="s">
        <v>99</v>
      </c>
      <c r="D18" s="76" t="s">
        <v>100</v>
      </c>
      <c r="E18" s="76" t="s">
        <v>112</v>
      </c>
      <c r="F18" s="1" t="s">
        <v>26</v>
      </c>
      <c r="G18" s="10" t="s">
        <v>113</v>
      </c>
      <c r="H18" s="10"/>
      <c r="I18" s="10" t="s">
        <v>114</v>
      </c>
      <c r="K18" s="86" t="s">
        <v>227</v>
      </c>
      <c r="L18" s="69" t="s">
        <v>115</v>
      </c>
      <c r="M18" s="83"/>
      <c r="N18" s="12" t="s">
        <v>116</v>
      </c>
      <c r="O18" s="83"/>
      <c r="P18" s="12" t="s">
        <v>114</v>
      </c>
      <c r="R18" s="86" t="s">
        <v>227</v>
      </c>
      <c r="S18" s="12" t="s">
        <v>117</v>
      </c>
      <c r="T18" s="83"/>
      <c r="U18" s="12" t="s">
        <v>118</v>
      </c>
      <c r="V18" s="83"/>
      <c r="W18" s="12" t="s">
        <v>119</v>
      </c>
    </row>
    <row r="19" spans="1:23" ht="15" thickBot="1" x14ac:dyDescent="0.4">
      <c r="A19" s="74">
        <v>2022</v>
      </c>
      <c r="B19" s="77" t="s">
        <v>120</v>
      </c>
      <c r="C19" s="77" t="s">
        <v>121</v>
      </c>
      <c r="D19" s="18">
        <v>2.1025231340197487E-3</v>
      </c>
      <c r="E19" s="21">
        <v>5.145069559391878E-2</v>
      </c>
      <c r="G19" s="87">
        <f t="shared" ref="G19:G50" si="0">SUM($G$8*D19)</f>
        <v>0</v>
      </c>
      <c r="H19" s="79"/>
      <c r="I19" s="16">
        <f>SUM($G19*$E19)</f>
        <v>0</v>
      </c>
      <c r="K19" s="88" t="s">
        <v>121</v>
      </c>
      <c r="L19" s="13">
        <v>2.1025231340197487E-3</v>
      </c>
      <c r="M19" s="80"/>
      <c r="N19" s="54">
        <f>SUM($G$8*$L19)</f>
        <v>0</v>
      </c>
      <c r="O19" s="80"/>
      <c r="P19" s="54">
        <f>SUM($N19*$E19)</f>
        <v>0</v>
      </c>
      <c r="Q19" s="2" t="s">
        <v>26</v>
      </c>
      <c r="R19" s="88" t="s">
        <v>121</v>
      </c>
      <c r="S19" s="53"/>
      <c r="T19" s="80"/>
      <c r="U19" s="54" t="e">
        <f>SUM(S19/$G$8)</f>
        <v>#DIV/0!</v>
      </c>
      <c r="V19" s="80"/>
      <c r="W19" s="54">
        <f>SUM($S19*$E19)</f>
        <v>0</v>
      </c>
    </row>
    <row r="20" spans="1:23" ht="15" thickBot="1" x14ac:dyDescent="0.4">
      <c r="A20" s="74">
        <v>2022</v>
      </c>
      <c r="B20" s="77" t="s">
        <v>120</v>
      </c>
      <c r="C20" s="77" t="s">
        <v>122</v>
      </c>
      <c r="D20" s="18">
        <v>3.4296566754588045E-3</v>
      </c>
      <c r="E20" s="21">
        <v>6.1474191516815227E-2</v>
      </c>
      <c r="G20" s="87">
        <f t="shared" si="0"/>
        <v>0</v>
      </c>
      <c r="H20" s="79"/>
      <c r="I20" s="16">
        <f t="shared" ref="I20:I83" si="1">SUM($G20*$E20)</f>
        <v>0</v>
      </c>
      <c r="K20" s="89" t="s">
        <v>122</v>
      </c>
      <c r="L20" s="13">
        <v>3.4296566754588045E-3</v>
      </c>
      <c r="M20" s="80"/>
      <c r="N20" s="54">
        <f>SUM($G$8*$L20)</f>
        <v>0</v>
      </c>
      <c r="O20" s="80"/>
      <c r="P20" s="54">
        <f t="shared" ref="P20:P83" si="2">SUM($N20*$E20)</f>
        <v>0</v>
      </c>
      <c r="R20" s="89" t="s">
        <v>122</v>
      </c>
      <c r="S20" s="53"/>
      <c r="T20" s="80"/>
      <c r="U20" s="54" t="e">
        <f t="shared" ref="U20:U83" si="3">SUM(S20/$G$8)</f>
        <v>#DIV/0!</v>
      </c>
      <c r="V20" s="80"/>
      <c r="W20" s="54">
        <f>SUM($S20*$E20)</f>
        <v>0</v>
      </c>
    </row>
    <row r="21" spans="1:23" ht="15" thickBot="1" x14ac:dyDescent="0.4">
      <c r="A21" s="74">
        <v>2022</v>
      </c>
      <c r="B21" s="77" t="s">
        <v>120</v>
      </c>
      <c r="C21" s="77" t="s">
        <v>123</v>
      </c>
      <c r="D21" s="18">
        <v>4.231950517290748E-2</v>
      </c>
      <c r="E21" s="21">
        <v>6.3416327192489949E-2</v>
      </c>
      <c r="G21" s="87">
        <f t="shared" si="0"/>
        <v>0</v>
      </c>
      <c r="H21" s="79"/>
      <c r="I21" s="16">
        <f t="shared" si="1"/>
        <v>0</v>
      </c>
      <c r="K21" s="89" t="s">
        <v>123</v>
      </c>
      <c r="L21" s="13">
        <v>4.231950517290748E-2</v>
      </c>
      <c r="M21" s="80"/>
      <c r="N21" s="54">
        <f t="shared" ref="N21:N83" si="4">SUM($G$8*$L21)</f>
        <v>0</v>
      </c>
      <c r="O21" s="80"/>
      <c r="P21" s="54">
        <f t="shared" si="2"/>
        <v>0</v>
      </c>
      <c r="R21" s="89" t="s">
        <v>123</v>
      </c>
      <c r="S21" s="53"/>
      <c r="T21" s="80"/>
      <c r="U21" s="54" t="e">
        <f t="shared" si="3"/>
        <v>#DIV/0!</v>
      </c>
      <c r="V21" s="80"/>
      <c r="W21" s="54">
        <f t="shared" ref="W21:W83" si="5">SUM($S21*$E21)</f>
        <v>0</v>
      </c>
    </row>
    <row r="22" spans="1:23" ht="15" thickBot="1" x14ac:dyDescent="0.4">
      <c r="A22" s="74">
        <v>2022</v>
      </c>
      <c r="B22" s="77" t="s">
        <v>120</v>
      </c>
      <c r="C22" s="77" t="s">
        <v>124</v>
      </c>
      <c r="D22" s="18">
        <v>4.6171258316668037E-3</v>
      </c>
      <c r="E22" s="21">
        <v>5.8673661832593033E-3</v>
      </c>
      <c r="G22" s="87">
        <f t="shared" si="0"/>
        <v>0</v>
      </c>
      <c r="H22" s="79"/>
      <c r="I22" s="16">
        <f t="shared" si="1"/>
        <v>0</v>
      </c>
      <c r="K22" s="89" t="s">
        <v>124</v>
      </c>
      <c r="L22" s="13">
        <v>4.6171258316668037E-3</v>
      </c>
      <c r="M22" s="80"/>
      <c r="N22" s="54">
        <f t="shared" si="4"/>
        <v>0</v>
      </c>
      <c r="O22" s="80"/>
      <c r="P22" s="54">
        <f t="shared" si="2"/>
        <v>0</v>
      </c>
      <c r="R22" s="89" t="s">
        <v>124</v>
      </c>
      <c r="S22" s="53"/>
      <c r="T22" s="80"/>
      <c r="U22" s="54" t="e">
        <f t="shared" si="3"/>
        <v>#DIV/0!</v>
      </c>
      <c r="V22" s="80"/>
      <c r="W22" s="54">
        <f t="shared" si="5"/>
        <v>0</v>
      </c>
    </row>
    <row r="23" spans="1:23" ht="15" thickBot="1" x14ac:dyDescent="0.4">
      <c r="A23" s="74">
        <v>2022</v>
      </c>
      <c r="B23" s="77" t="s">
        <v>120</v>
      </c>
      <c r="C23" s="77" t="s">
        <v>125</v>
      </c>
      <c r="D23" s="18">
        <v>1.2382527253090402E-2</v>
      </c>
      <c r="E23" s="21">
        <v>1.3493442046609357E-2</v>
      </c>
      <c r="G23" s="87">
        <f t="shared" si="0"/>
        <v>0</v>
      </c>
      <c r="H23" s="79"/>
      <c r="I23" s="16">
        <f t="shared" si="1"/>
        <v>0</v>
      </c>
      <c r="K23" s="89" t="s">
        <v>125</v>
      </c>
      <c r="L23" s="13">
        <v>1.2382527253090402E-2</v>
      </c>
      <c r="M23" s="80"/>
      <c r="N23" s="54">
        <f t="shared" si="4"/>
        <v>0</v>
      </c>
      <c r="O23" s="80"/>
      <c r="P23" s="54">
        <f t="shared" si="2"/>
        <v>0</v>
      </c>
      <c r="R23" s="89" t="s">
        <v>125</v>
      </c>
      <c r="S23" s="53"/>
      <c r="T23" s="80"/>
      <c r="U23" s="54" t="e">
        <f t="shared" si="3"/>
        <v>#DIV/0!</v>
      </c>
      <c r="V23" s="80"/>
      <c r="W23" s="54">
        <f t="shared" si="5"/>
        <v>0</v>
      </c>
    </row>
    <row r="24" spans="1:23" ht="15" thickBot="1" x14ac:dyDescent="0.4">
      <c r="A24" s="74">
        <v>2022</v>
      </c>
      <c r="B24" s="77" t="s">
        <v>120</v>
      </c>
      <c r="C24" s="77" t="s">
        <v>126</v>
      </c>
      <c r="D24" s="18">
        <v>3.8894440125002271E-3</v>
      </c>
      <c r="E24" s="21">
        <v>1.673818192320348E-2</v>
      </c>
      <c r="G24" s="87">
        <f t="shared" si="0"/>
        <v>0</v>
      </c>
      <c r="H24" s="79"/>
      <c r="I24" s="16">
        <f t="shared" si="1"/>
        <v>0</v>
      </c>
      <c r="K24" s="89" t="s">
        <v>126</v>
      </c>
      <c r="L24" s="13">
        <v>3.8894440125002271E-3</v>
      </c>
      <c r="M24" s="80"/>
      <c r="N24" s="54">
        <f t="shared" si="4"/>
        <v>0</v>
      </c>
      <c r="O24" s="80"/>
      <c r="P24" s="54">
        <f t="shared" si="2"/>
        <v>0</v>
      </c>
      <c r="R24" s="89" t="s">
        <v>126</v>
      </c>
      <c r="S24" s="53"/>
      <c r="T24" s="80"/>
      <c r="U24" s="54" t="e">
        <f t="shared" si="3"/>
        <v>#DIV/0!</v>
      </c>
      <c r="V24" s="80"/>
      <c r="W24" s="54">
        <f t="shared" si="5"/>
        <v>0</v>
      </c>
    </row>
    <row r="25" spans="1:23" ht="15" thickBot="1" x14ac:dyDescent="0.4">
      <c r="A25" s="74">
        <v>2022</v>
      </c>
      <c r="B25" s="77" t="s">
        <v>120</v>
      </c>
      <c r="C25" s="77" t="s">
        <v>127</v>
      </c>
      <c r="D25" s="18">
        <v>4.8694877429109938E-5</v>
      </c>
      <c r="E25" s="21">
        <v>2.8330948096297451E-2</v>
      </c>
      <c r="F25" s="3"/>
      <c r="G25" s="87">
        <f t="shared" si="0"/>
        <v>0</v>
      </c>
      <c r="H25" s="90"/>
      <c r="I25" s="16">
        <f t="shared" si="1"/>
        <v>0</v>
      </c>
      <c r="K25" s="89" t="s">
        <v>127</v>
      </c>
      <c r="L25" s="13">
        <v>4.8694877429109938E-5</v>
      </c>
      <c r="M25" s="80"/>
      <c r="N25" s="54">
        <f t="shared" si="4"/>
        <v>0</v>
      </c>
      <c r="O25" s="91"/>
      <c r="P25" s="54">
        <f t="shared" si="2"/>
        <v>0</v>
      </c>
      <c r="R25" s="89" t="s">
        <v>127</v>
      </c>
      <c r="S25" s="53"/>
      <c r="T25" s="80"/>
      <c r="U25" s="54" t="e">
        <f t="shared" si="3"/>
        <v>#DIV/0!</v>
      </c>
      <c r="V25" s="91"/>
      <c r="W25" s="54">
        <f t="shared" si="5"/>
        <v>0</v>
      </c>
    </row>
    <row r="26" spans="1:23" ht="15" thickBot="1" x14ac:dyDescent="0.4">
      <c r="A26" s="74">
        <v>2022</v>
      </c>
      <c r="B26" s="77" t="s">
        <v>128</v>
      </c>
      <c r="C26" s="77" t="s">
        <v>129</v>
      </c>
      <c r="D26" s="18">
        <v>2.6187600696477409E-2</v>
      </c>
      <c r="E26" s="21">
        <v>4.9218420541950303E-2</v>
      </c>
      <c r="F26" s="3"/>
      <c r="G26" s="87">
        <f t="shared" si="0"/>
        <v>0</v>
      </c>
      <c r="H26" s="90"/>
      <c r="I26" s="16">
        <f t="shared" si="1"/>
        <v>0</v>
      </c>
      <c r="K26" s="89" t="s">
        <v>129</v>
      </c>
      <c r="L26" s="13">
        <v>2.6187600696477409E-2</v>
      </c>
      <c r="M26" s="80"/>
      <c r="N26" s="54">
        <f t="shared" si="4"/>
        <v>0</v>
      </c>
      <c r="O26" s="91"/>
      <c r="P26" s="54">
        <f t="shared" si="2"/>
        <v>0</v>
      </c>
      <c r="R26" s="89" t="s">
        <v>129</v>
      </c>
      <c r="S26" s="53"/>
      <c r="T26" s="80"/>
      <c r="U26" s="54" t="e">
        <f t="shared" si="3"/>
        <v>#DIV/0!</v>
      </c>
      <c r="V26" s="91"/>
      <c r="W26" s="54">
        <f t="shared" si="5"/>
        <v>0</v>
      </c>
    </row>
    <row r="27" spans="1:23" ht="15" thickBot="1" x14ac:dyDescent="0.4">
      <c r="A27" s="74">
        <v>2022</v>
      </c>
      <c r="B27" s="77" t="s">
        <v>128</v>
      </c>
      <c r="C27" s="77" t="s">
        <v>130</v>
      </c>
      <c r="D27" s="18">
        <v>4.3877488299197721E-3</v>
      </c>
      <c r="E27" s="21">
        <v>7.9397645013997695E-2</v>
      </c>
      <c r="F27" s="3"/>
      <c r="G27" s="87">
        <f t="shared" si="0"/>
        <v>0</v>
      </c>
      <c r="H27" s="90"/>
      <c r="I27" s="16">
        <f t="shared" si="1"/>
        <v>0</v>
      </c>
      <c r="K27" s="89" t="s">
        <v>130</v>
      </c>
      <c r="L27" s="13">
        <v>4.3877488299197721E-3</v>
      </c>
      <c r="M27" s="80"/>
      <c r="N27" s="54">
        <f t="shared" si="4"/>
        <v>0</v>
      </c>
      <c r="O27" s="91"/>
      <c r="P27" s="54">
        <f t="shared" si="2"/>
        <v>0</v>
      </c>
      <c r="R27" s="89" t="s">
        <v>130</v>
      </c>
      <c r="S27" s="53"/>
      <c r="T27" s="80"/>
      <c r="U27" s="54" t="e">
        <f t="shared" si="3"/>
        <v>#DIV/0!</v>
      </c>
      <c r="V27" s="91"/>
      <c r="W27" s="54">
        <f t="shared" si="5"/>
        <v>0</v>
      </c>
    </row>
    <row r="28" spans="1:23" ht="15" thickBot="1" x14ac:dyDescent="0.4">
      <c r="A28" s="74">
        <v>2022</v>
      </c>
      <c r="B28" s="77" t="s">
        <v>128</v>
      </c>
      <c r="C28" s="77" t="s">
        <v>131</v>
      </c>
      <c r="D28" s="18">
        <v>1.1125661634859261E-2</v>
      </c>
      <c r="E28" s="21">
        <v>4.8430077356982661E-2</v>
      </c>
      <c r="F28" s="3"/>
      <c r="G28" s="87">
        <f t="shared" si="0"/>
        <v>0</v>
      </c>
      <c r="H28" s="90"/>
      <c r="I28" s="16">
        <f t="shared" si="1"/>
        <v>0</v>
      </c>
      <c r="K28" s="89" t="s">
        <v>131</v>
      </c>
      <c r="L28" s="13">
        <v>1.1125661634859261E-2</v>
      </c>
      <c r="M28" s="80"/>
      <c r="N28" s="54">
        <f t="shared" si="4"/>
        <v>0</v>
      </c>
      <c r="O28" s="91"/>
      <c r="P28" s="54">
        <f t="shared" si="2"/>
        <v>0</v>
      </c>
      <c r="R28" s="89" t="s">
        <v>131</v>
      </c>
      <c r="S28" s="53"/>
      <c r="T28" s="80"/>
      <c r="U28" s="54" t="e">
        <f t="shared" si="3"/>
        <v>#DIV/0!</v>
      </c>
      <c r="V28" s="91"/>
      <c r="W28" s="54">
        <f t="shared" si="5"/>
        <v>0</v>
      </c>
    </row>
    <row r="29" spans="1:23" ht="15" thickBot="1" x14ac:dyDescent="0.4">
      <c r="A29" s="74">
        <v>2022</v>
      </c>
      <c r="B29" s="77" t="s">
        <v>132</v>
      </c>
      <c r="C29" s="77" t="s">
        <v>133</v>
      </c>
      <c r="D29" s="18">
        <v>3.2669574252359112E-3</v>
      </c>
      <c r="E29" s="21">
        <v>4.3394515905401762E-2</v>
      </c>
      <c r="F29" s="3"/>
      <c r="G29" s="87">
        <f t="shared" si="0"/>
        <v>0</v>
      </c>
      <c r="H29" s="90"/>
      <c r="I29" s="16">
        <f t="shared" si="1"/>
        <v>0</v>
      </c>
      <c r="K29" s="89" t="s">
        <v>133</v>
      </c>
      <c r="L29" s="13">
        <v>3.2669574252359112E-3</v>
      </c>
      <c r="M29" s="80"/>
      <c r="N29" s="54">
        <f t="shared" si="4"/>
        <v>0</v>
      </c>
      <c r="O29" s="91"/>
      <c r="P29" s="54">
        <f t="shared" si="2"/>
        <v>0</v>
      </c>
      <c r="R29" s="89" t="s">
        <v>133</v>
      </c>
      <c r="S29" s="53"/>
      <c r="T29" s="80"/>
      <c r="U29" s="54" t="e">
        <f t="shared" si="3"/>
        <v>#DIV/0!</v>
      </c>
      <c r="V29" s="91"/>
      <c r="W29" s="54">
        <f t="shared" si="5"/>
        <v>0</v>
      </c>
    </row>
    <row r="30" spans="1:23" ht="15" thickBot="1" x14ac:dyDescent="0.4">
      <c r="A30" s="74">
        <v>2022</v>
      </c>
      <c r="B30" s="77" t="s">
        <v>132</v>
      </c>
      <c r="C30" s="77" t="s">
        <v>134</v>
      </c>
      <c r="D30" s="18">
        <v>1.4386009754951308E-2</v>
      </c>
      <c r="E30" s="21">
        <v>2.9468581415025178E-2</v>
      </c>
      <c r="F30" s="3"/>
      <c r="G30" s="87">
        <f t="shared" si="0"/>
        <v>0</v>
      </c>
      <c r="H30" s="90"/>
      <c r="I30" s="16">
        <f t="shared" si="1"/>
        <v>0</v>
      </c>
      <c r="K30" s="89" t="s">
        <v>134</v>
      </c>
      <c r="L30" s="13">
        <v>1.4386009754951308E-2</v>
      </c>
      <c r="M30" s="80"/>
      <c r="N30" s="54">
        <f t="shared" si="4"/>
        <v>0</v>
      </c>
      <c r="O30" s="91"/>
      <c r="P30" s="54">
        <f t="shared" si="2"/>
        <v>0</v>
      </c>
      <c r="R30" s="89" t="s">
        <v>134</v>
      </c>
      <c r="S30" s="53"/>
      <c r="T30" s="80"/>
      <c r="U30" s="54" t="e">
        <f t="shared" si="3"/>
        <v>#DIV/0!</v>
      </c>
      <c r="V30" s="91"/>
      <c r="W30" s="54">
        <f t="shared" si="5"/>
        <v>0</v>
      </c>
    </row>
    <row r="31" spans="1:23" ht="15" thickBot="1" x14ac:dyDescent="0.4">
      <c r="A31" s="74">
        <v>2022</v>
      </c>
      <c r="B31" s="77" t="s">
        <v>132</v>
      </c>
      <c r="C31" s="77" t="s">
        <v>135</v>
      </c>
      <c r="D31" s="18">
        <v>5.3230545168762491E-3</v>
      </c>
      <c r="E31" s="21">
        <v>6.2586535036237165E-2</v>
      </c>
      <c r="G31" s="87">
        <f t="shared" si="0"/>
        <v>0</v>
      </c>
      <c r="H31" s="90"/>
      <c r="I31" s="16">
        <f t="shared" si="1"/>
        <v>0</v>
      </c>
      <c r="K31" s="89" t="s">
        <v>135</v>
      </c>
      <c r="L31" s="13">
        <v>5.3230545168762491E-3</v>
      </c>
      <c r="M31" s="80"/>
      <c r="N31" s="54">
        <f t="shared" si="4"/>
        <v>0</v>
      </c>
      <c r="O31" s="91"/>
      <c r="P31" s="54">
        <f t="shared" si="2"/>
        <v>0</v>
      </c>
      <c r="R31" s="89" t="s">
        <v>135</v>
      </c>
      <c r="S31" s="53"/>
      <c r="T31" s="80"/>
      <c r="U31" s="54" t="e">
        <f t="shared" si="3"/>
        <v>#DIV/0!</v>
      </c>
      <c r="V31" s="91"/>
      <c r="W31" s="54">
        <f t="shared" si="5"/>
        <v>0</v>
      </c>
    </row>
    <row r="32" spans="1:23" ht="15" thickBot="1" x14ac:dyDescent="0.4">
      <c r="A32" s="74">
        <v>2022</v>
      </c>
      <c r="B32" s="77" t="s">
        <v>132</v>
      </c>
      <c r="C32" s="77" t="s">
        <v>136</v>
      </c>
      <c r="D32" s="18">
        <v>7.629517921947159E-3</v>
      </c>
      <c r="E32" s="21">
        <v>4.5163231282132711E-2</v>
      </c>
      <c r="G32" s="87">
        <f t="shared" si="0"/>
        <v>0</v>
      </c>
      <c r="H32" s="79"/>
      <c r="I32" s="16">
        <f t="shared" si="1"/>
        <v>0</v>
      </c>
      <c r="K32" s="89" t="s">
        <v>136</v>
      </c>
      <c r="L32" s="13">
        <v>7.629517921947159E-3</v>
      </c>
      <c r="M32" s="80"/>
      <c r="N32" s="54">
        <f t="shared" si="4"/>
        <v>0</v>
      </c>
      <c r="O32" s="80"/>
      <c r="P32" s="54">
        <f t="shared" si="2"/>
        <v>0</v>
      </c>
      <c r="R32" s="89" t="s">
        <v>136</v>
      </c>
      <c r="S32" s="53"/>
      <c r="T32" s="80"/>
      <c r="U32" s="54" t="e">
        <f t="shared" si="3"/>
        <v>#DIV/0!</v>
      </c>
      <c r="V32" s="80"/>
      <c r="W32" s="54">
        <f t="shared" si="5"/>
        <v>0</v>
      </c>
    </row>
    <row r="33" spans="1:23" ht="15" thickBot="1" x14ac:dyDescent="0.4">
      <c r="A33" s="74">
        <v>2022</v>
      </c>
      <c r="B33" s="77" t="s">
        <v>132</v>
      </c>
      <c r="C33" s="77" t="s">
        <v>137</v>
      </c>
      <c r="D33" s="18">
        <v>1.4493699449620941E-3</v>
      </c>
      <c r="E33" s="21">
        <v>0.12337696651374536</v>
      </c>
      <c r="G33" s="87">
        <f t="shared" si="0"/>
        <v>0</v>
      </c>
      <c r="H33" s="79"/>
      <c r="I33" s="16">
        <f t="shared" si="1"/>
        <v>0</v>
      </c>
      <c r="K33" s="89" t="s">
        <v>137</v>
      </c>
      <c r="L33" s="13">
        <v>1.4493699449620941E-3</v>
      </c>
      <c r="M33" s="80"/>
      <c r="N33" s="54">
        <f t="shared" si="4"/>
        <v>0</v>
      </c>
      <c r="O33" s="80"/>
      <c r="P33" s="54">
        <f t="shared" si="2"/>
        <v>0</v>
      </c>
      <c r="R33" s="89" t="s">
        <v>137</v>
      </c>
      <c r="S33" s="53"/>
      <c r="T33" s="80"/>
      <c r="U33" s="54" t="e">
        <f t="shared" si="3"/>
        <v>#DIV/0!</v>
      </c>
      <c r="V33" s="80"/>
      <c r="W33" s="54">
        <f t="shared" si="5"/>
        <v>0</v>
      </c>
    </row>
    <row r="34" spans="1:23" ht="15" thickBot="1" x14ac:dyDescent="0.4">
      <c r="A34" s="74">
        <v>2022</v>
      </c>
      <c r="B34" s="77" t="s">
        <v>132</v>
      </c>
      <c r="C34" s="77" t="s">
        <v>138</v>
      </c>
      <c r="D34" s="18">
        <v>1.4463955230497279E-3</v>
      </c>
      <c r="E34" s="21">
        <v>2.1677125200823225E-2</v>
      </c>
      <c r="G34" s="87">
        <f t="shared" si="0"/>
        <v>0</v>
      </c>
      <c r="H34" s="79"/>
      <c r="I34" s="16">
        <f t="shared" si="1"/>
        <v>0</v>
      </c>
      <c r="K34" s="89" t="s">
        <v>138</v>
      </c>
      <c r="L34" s="13">
        <v>1.4463955230497279E-3</v>
      </c>
      <c r="M34" s="80"/>
      <c r="N34" s="54">
        <f t="shared" si="4"/>
        <v>0</v>
      </c>
      <c r="O34" s="80"/>
      <c r="P34" s="54">
        <f t="shared" si="2"/>
        <v>0</v>
      </c>
      <c r="R34" s="89" t="s">
        <v>138</v>
      </c>
      <c r="S34" s="53"/>
      <c r="T34" s="80"/>
      <c r="U34" s="54" t="e">
        <f t="shared" si="3"/>
        <v>#DIV/0!</v>
      </c>
      <c r="V34" s="80"/>
      <c r="W34" s="54">
        <f t="shared" si="5"/>
        <v>0</v>
      </c>
    </row>
    <row r="35" spans="1:23" ht="15" thickBot="1" x14ac:dyDescent="0.4">
      <c r="A35" s="74">
        <v>2022</v>
      </c>
      <c r="B35" s="77" t="s">
        <v>132</v>
      </c>
      <c r="C35" s="77" t="s">
        <v>139</v>
      </c>
      <c r="D35" s="18">
        <v>2.8758666212977302E-3</v>
      </c>
      <c r="E35" s="21">
        <v>6.1359539312808013E-2</v>
      </c>
      <c r="G35" s="87">
        <f t="shared" si="0"/>
        <v>0</v>
      </c>
      <c r="H35" s="79"/>
      <c r="I35" s="16">
        <f t="shared" si="1"/>
        <v>0</v>
      </c>
      <c r="K35" s="89" t="s">
        <v>139</v>
      </c>
      <c r="L35" s="13">
        <v>2.8758666212977302E-3</v>
      </c>
      <c r="M35" s="80"/>
      <c r="N35" s="54">
        <f t="shared" si="4"/>
        <v>0</v>
      </c>
      <c r="O35" s="80"/>
      <c r="P35" s="54">
        <f t="shared" si="2"/>
        <v>0</v>
      </c>
      <c r="R35" s="89" t="s">
        <v>139</v>
      </c>
      <c r="S35" s="53"/>
      <c r="T35" s="80"/>
      <c r="U35" s="54" t="e">
        <f t="shared" si="3"/>
        <v>#DIV/0!</v>
      </c>
      <c r="V35" s="80"/>
      <c r="W35" s="54">
        <f t="shared" si="5"/>
        <v>0</v>
      </c>
    </row>
    <row r="36" spans="1:23" ht="15" thickBot="1" x14ac:dyDescent="0.4">
      <c r="A36" s="74">
        <v>2022</v>
      </c>
      <c r="B36" s="77" t="s">
        <v>132</v>
      </c>
      <c r="C36" s="77" t="s">
        <v>140</v>
      </c>
      <c r="D36" s="18">
        <v>3.2204041481435374E-3</v>
      </c>
      <c r="E36" s="21">
        <v>1.3276927840672581E-2</v>
      </c>
      <c r="G36" s="87">
        <f t="shared" si="0"/>
        <v>0</v>
      </c>
      <c r="H36" s="79"/>
      <c r="I36" s="16">
        <f t="shared" si="1"/>
        <v>0</v>
      </c>
      <c r="K36" s="89" t="s">
        <v>140</v>
      </c>
      <c r="L36" s="13">
        <v>3.2204041481435374E-3</v>
      </c>
      <c r="M36" s="80"/>
      <c r="N36" s="54">
        <f t="shared" si="4"/>
        <v>0</v>
      </c>
      <c r="O36" s="80"/>
      <c r="P36" s="54">
        <f t="shared" si="2"/>
        <v>0</v>
      </c>
      <c r="R36" s="89" t="s">
        <v>140</v>
      </c>
      <c r="S36" s="53"/>
      <c r="T36" s="80"/>
      <c r="U36" s="54" t="e">
        <f t="shared" si="3"/>
        <v>#DIV/0!</v>
      </c>
      <c r="V36" s="80"/>
      <c r="W36" s="54">
        <f t="shared" si="5"/>
        <v>0</v>
      </c>
    </row>
    <row r="37" spans="1:23" ht="15" thickBot="1" x14ac:dyDescent="0.4">
      <c r="A37" s="74">
        <v>2022</v>
      </c>
      <c r="B37" s="77" t="s">
        <v>132</v>
      </c>
      <c r="C37" s="77" t="s">
        <v>141</v>
      </c>
      <c r="D37" s="18">
        <v>3.8961013825578934E-2</v>
      </c>
      <c r="E37" s="21">
        <v>2.1097014804814112E-2</v>
      </c>
      <c r="G37" s="87">
        <f t="shared" si="0"/>
        <v>0</v>
      </c>
      <c r="H37" s="79"/>
      <c r="I37" s="16">
        <f t="shared" si="1"/>
        <v>0</v>
      </c>
      <c r="K37" s="89" t="s">
        <v>141</v>
      </c>
      <c r="L37" s="13">
        <v>3.8961013825578934E-2</v>
      </c>
      <c r="M37" s="80"/>
      <c r="N37" s="54">
        <f t="shared" si="4"/>
        <v>0</v>
      </c>
      <c r="O37" s="80"/>
      <c r="P37" s="54">
        <f t="shared" si="2"/>
        <v>0</v>
      </c>
      <c r="R37" s="89" t="s">
        <v>141</v>
      </c>
      <c r="S37" s="53"/>
      <c r="T37" s="80"/>
      <c r="U37" s="54" t="e">
        <f t="shared" si="3"/>
        <v>#DIV/0!</v>
      </c>
      <c r="V37" s="80"/>
      <c r="W37" s="54">
        <f t="shared" si="5"/>
        <v>0</v>
      </c>
    </row>
    <row r="38" spans="1:23" ht="15" thickBot="1" x14ac:dyDescent="0.4">
      <c r="A38" s="74">
        <v>2022</v>
      </c>
      <c r="B38" s="77" t="s">
        <v>142</v>
      </c>
      <c r="C38" s="77" t="s">
        <v>143</v>
      </c>
      <c r="D38" s="18">
        <v>6.5606353821814596E-3</v>
      </c>
      <c r="E38" s="21">
        <v>1.4965529877937542E-2</v>
      </c>
      <c r="G38" s="87">
        <f t="shared" si="0"/>
        <v>0</v>
      </c>
      <c r="H38" s="79"/>
      <c r="I38" s="16">
        <f t="shared" si="1"/>
        <v>0</v>
      </c>
      <c r="K38" s="89" t="s">
        <v>143</v>
      </c>
      <c r="L38" s="13">
        <v>6.5606353821814596E-3</v>
      </c>
      <c r="M38" s="80"/>
      <c r="N38" s="54">
        <f t="shared" si="4"/>
        <v>0</v>
      </c>
      <c r="O38" s="80"/>
      <c r="P38" s="54">
        <f t="shared" si="2"/>
        <v>0</v>
      </c>
      <c r="R38" s="89" t="s">
        <v>143</v>
      </c>
      <c r="S38" s="53"/>
      <c r="T38" s="80"/>
      <c r="U38" s="54" t="e">
        <f t="shared" si="3"/>
        <v>#DIV/0!</v>
      </c>
      <c r="V38" s="80"/>
      <c r="W38" s="54">
        <f t="shared" si="5"/>
        <v>0</v>
      </c>
    </row>
    <row r="39" spans="1:23" ht="15" thickBot="1" x14ac:dyDescent="0.4">
      <c r="A39" s="74">
        <v>2022</v>
      </c>
      <c r="B39" s="77" t="s">
        <v>142</v>
      </c>
      <c r="C39" s="77" t="s">
        <v>144</v>
      </c>
      <c r="D39" s="18">
        <v>7.51935418830356E-3</v>
      </c>
      <c r="E39" s="21">
        <v>2.4024078420037211E-2</v>
      </c>
      <c r="G39" s="87">
        <f t="shared" si="0"/>
        <v>0</v>
      </c>
      <c r="H39" s="79"/>
      <c r="I39" s="16">
        <f t="shared" si="1"/>
        <v>0</v>
      </c>
      <c r="K39" s="89" t="s">
        <v>144</v>
      </c>
      <c r="L39" s="13">
        <v>7.51935418830356E-3</v>
      </c>
      <c r="M39" s="80"/>
      <c r="N39" s="54">
        <f t="shared" si="4"/>
        <v>0</v>
      </c>
      <c r="O39" s="80"/>
      <c r="P39" s="54">
        <f t="shared" si="2"/>
        <v>0</v>
      </c>
      <c r="R39" s="89" t="s">
        <v>144</v>
      </c>
      <c r="S39" s="53"/>
      <c r="T39" s="80"/>
      <c r="U39" s="54" t="e">
        <f t="shared" si="3"/>
        <v>#DIV/0!</v>
      </c>
      <c r="V39" s="80"/>
      <c r="W39" s="54">
        <f t="shared" si="5"/>
        <v>0</v>
      </c>
    </row>
    <row r="40" spans="1:23" ht="15" thickBot="1" x14ac:dyDescent="0.4">
      <c r="A40" s="74">
        <v>2022</v>
      </c>
      <c r="B40" s="77" t="s">
        <v>142</v>
      </c>
      <c r="C40" s="77" t="s">
        <v>145</v>
      </c>
      <c r="D40" s="18">
        <v>1.7246293711874795E-2</v>
      </c>
      <c r="E40" s="21">
        <v>2.6274235492071588E-2</v>
      </c>
      <c r="G40" s="87">
        <f t="shared" si="0"/>
        <v>0</v>
      </c>
      <c r="H40" s="79"/>
      <c r="I40" s="16">
        <f t="shared" si="1"/>
        <v>0</v>
      </c>
      <c r="K40" s="89" t="s">
        <v>145</v>
      </c>
      <c r="L40" s="13">
        <v>1.7246293711874795E-2</v>
      </c>
      <c r="M40" s="80"/>
      <c r="N40" s="54">
        <f t="shared" si="4"/>
        <v>0</v>
      </c>
      <c r="O40" s="80"/>
      <c r="P40" s="54">
        <f t="shared" si="2"/>
        <v>0</v>
      </c>
      <c r="R40" s="89" t="s">
        <v>145</v>
      </c>
      <c r="S40" s="53"/>
      <c r="T40" s="80"/>
      <c r="U40" s="54" t="e">
        <f t="shared" si="3"/>
        <v>#DIV/0!</v>
      </c>
      <c r="V40" s="80"/>
      <c r="W40" s="54">
        <f t="shared" si="5"/>
        <v>0</v>
      </c>
    </row>
    <row r="41" spans="1:23" ht="15" thickBot="1" x14ac:dyDescent="0.4">
      <c r="A41" s="74">
        <v>2022</v>
      </c>
      <c r="B41" s="77" t="s">
        <v>142</v>
      </c>
      <c r="C41" s="77" t="s">
        <v>146</v>
      </c>
      <c r="D41" s="18">
        <v>1.7787826868019981E-3</v>
      </c>
      <c r="E41" s="21">
        <v>1.1373048272052606E-2</v>
      </c>
      <c r="G41" s="87">
        <f t="shared" si="0"/>
        <v>0</v>
      </c>
      <c r="H41" s="79"/>
      <c r="I41" s="16">
        <f t="shared" si="1"/>
        <v>0</v>
      </c>
      <c r="K41" s="89" t="s">
        <v>146</v>
      </c>
      <c r="L41" s="13">
        <v>1.7787826868019981E-3</v>
      </c>
      <c r="M41" s="80"/>
      <c r="N41" s="54">
        <f t="shared" si="4"/>
        <v>0</v>
      </c>
      <c r="O41" s="80"/>
      <c r="P41" s="54">
        <f t="shared" si="2"/>
        <v>0</v>
      </c>
      <c r="R41" s="89" t="s">
        <v>146</v>
      </c>
      <c r="S41" s="53"/>
      <c r="T41" s="80"/>
      <c r="U41" s="54" t="e">
        <f t="shared" si="3"/>
        <v>#DIV/0!</v>
      </c>
      <c r="V41" s="80"/>
      <c r="W41" s="54">
        <f t="shared" si="5"/>
        <v>0</v>
      </c>
    </row>
    <row r="42" spans="1:23" ht="15" thickBot="1" x14ac:dyDescent="0.4">
      <c r="A42" s="74">
        <v>2022</v>
      </c>
      <c r="B42" s="77" t="s">
        <v>142</v>
      </c>
      <c r="C42" s="77" t="s">
        <v>147</v>
      </c>
      <c r="D42" s="18">
        <v>4.3822291617537324E-3</v>
      </c>
      <c r="E42" s="21">
        <v>3.4390401316554985E-2</v>
      </c>
      <c r="G42" s="87">
        <f t="shared" si="0"/>
        <v>0</v>
      </c>
      <c r="H42" s="79"/>
      <c r="I42" s="16">
        <f t="shared" si="1"/>
        <v>0</v>
      </c>
      <c r="K42" s="89" t="s">
        <v>147</v>
      </c>
      <c r="L42" s="13">
        <v>4.3822291617537324E-3</v>
      </c>
      <c r="M42" s="80"/>
      <c r="N42" s="54">
        <f t="shared" si="4"/>
        <v>0</v>
      </c>
      <c r="O42" s="80"/>
      <c r="P42" s="54">
        <f t="shared" si="2"/>
        <v>0</v>
      </c>
      <c r="R42" s="89" t="s">
        <v>147</v>
      </c>
      <c r="S42" s="53"/>
      <c r="T42" s="80"/>
      <c r="U42" s="54" t="e">
        <f t="shared" si="3"/>
        <v>#DIV/0!</v>
      </c>
      <c r="V42" s="80"/>
      <c r="W42" s="54">
        <f t="shared" si="5"/>
        <v>0</v>
      </c>
    </row>
    <row r="43" spans="1:23" ht="15" thickBot="1" x14ac:dyDescent="0.4">
      <c r="A43" s="74">
        <v>2022</v>
      </c>
      <c r="B43" s="77" t="s">
        <v>142</v>
      </c>
      <c r="C43" s="77" t="s">
        <v>148</v>
      </c>
      <c r="D43" s="18">
        <v>1.6122907795435602E-2</v>
      </c>
      <c r="E43" s="21">
        <v>2.4026205351262635E-2</v>
      </c>
      <c r="G43" s="87">
        <f t="shared" si="0"/>
        <v>0</v>
      </c>
      <c r="H43" s="79"/>
      <c r="I43" s="16">
        <f t="shared" si="1"/>
        <v>0</v>
      </c>
      <c r="K43" s="89" t="s">
        <v>148</v>
      </c>
      <c r="L43" s="13">
        <v>1.6122907795435602E-2</v>
      </c>
      <c r="M43" s="80"/>
      <c r="N43" s="54">
        <f t="shared" si="4"/>
        <v>0</v>
      </c>
      <c r="O43" s="80"/>
      <c r="P43" s="54">
        <f t="shared" si="2"/>
        <v>0</v>
      </c>
      <c r="R43" s="89" t="s">
        <v>148</v>
      </c>
      <c r="S43" s="53"/>
      <c r="T43" s="80"/>
      <c r="U43" s="54" t="e">
        <f t="shared" si="3"/>
        <v>#DIV/0!</v>
      </c>
      <c r="V43" s="80"/>
      <c r="W43" s="54">
        <f t="shared" si="5"/>
        <v>0</v>
      </c>
    </row>
    <row r="44" spans="1:23" ht="15" thickBot="1" x14ac:dyDescent="0.4">
      <c r="A44" s="74">
        <v>2022</v>
      </c>
      <c r="B44" s="77" t="s">
        <v>149</v>
      </c>
      <c r="C44" s="77" t="s">
        <v>150</v>
      </c>
      <c r="D44" s="18">
        <v>8.6050123903757859E-3</v>
      </c>
      <c r="E44" s="21">
        <v>1.8281525182431726E-2</v>
      </c>
      <c r="G44" s="87">
        <f t="shared" si="0"/>
        <v>0</v>
      </c>
      <c r="H44" s="79"/>
      <c r="I44" s="16">
        <f t="shared" si="1"/>
        <v>0</v>
      </c>
      <c r="K44" s="89" t="s">
        <v>150</v>
      </c>
      <c r="L44" s="13">
        <v>8.6050123903757859E-3</v>
      </c>
      <c r="M44" s="80"/>
      <c r="N44" s="54">
        <f t="shared" si="4"/>
        <v>0</v>
      </c>
      <c r="O44" s="80"/>
      <c r="P44" s="54">
        <f t="shared" si="2"/>
        <v>0</v>
      </c>
      <c r="R44" s="89" t="s">
        <v>150</v>
      </c>
      <c r="S44" s="53"/>
      <c r="T44" s="80"/>
      <c r="U44" s="54" t="e">
        <f t="shared" si="3"/>
        <v>#DIV/0!</v>
      </c>
      <c r="V44" s="80"/>
      <c r="W44" s="54">
        <f t="shared" si="5"/>
        <v>0</v>
      </c>
    </row>
    <row r="45" spans="1:23" ht="15" thickBot="1" x14ac:dyDescent="0.4">
      <c r="A45" s="74">
        <v>2022</v>
      </c>
      <c r="B45" s="77" t="s">
        <v>149</v>
      </c>
      <c r="C45" s="77" t="s">
        <v>151</v>
      </c>
      <c r="D45" s="18">
        <v>6.1734481447569232E-3</v>
      </c>
      <c r="E45" s="21">
        <v>2.3227013198262932E-2</v>
      </c>
      <c r="G45" s="87">
        <f t="shared" si="0"/>
        <v>0</v>
      </c>
      <c r="H45" s="79"/>
      <c r="I45" s="16">
        <f t="shared" si="1"/>
        <v>0</v>
      </c>
      <c r="K45" s="89" t="s">
        <v>151</v>
      </c>
      <c r="L45" s="13">
        <v>6.1734481447569232E-3</v>
      </c>
      <c r="M45" s="80"/>
      <c r="N45" s="54">
        <f t="shared" si="4"/>
        <v>0</v>
      </c>
      <c r="O45" s="80"/>
      <c r="P45" s="54">
        <f t="shared" si="2"/>
        <v>0</v>
      </c>
      <c r="R45" s="89" t="s">
        <v>151</v>
      </c>
      <c r="S45" s="53"/>
      <c r="T45" s="80"/>
      <c r="U45" s="54" t="e">
        <f t="shared" si="3"/>
        <v>#DIV/0!</v>
      </c>
      <c r="V45" s="80"/>
      <c r="W45" s="54">
        <f t="shared" si="5"/>
        <v>0</v>
      </c>
    </row>
    <row r="46" spans="1:23" ht="15" thickBot="1" x14ac:dyDescent="0.4">
      <c r="A46" s="74">
        <v>2022</v>
      </c>
      <c r="B46" s="77" t="s">
        <v>149</v>
      </c>
      <c r="C46" s="77" t="s">
        <v>152</v>
      </c>
      <c r="D46" s="18">
        <v>1.1980703607719807E-2</v>
      </c>
      <c r="E46" s="21">
        <v>3.1770147082322772E-2</v>
      </c>
      <c r="G46" s="87">
        <f t="shared" si="0"/>
        <v>0</v>
      </c>
      <c r="H46" s="79"/>
      <c r="I46" s="16">
        <f t="shared" si="1"/>
        <v>0</v>
      </c>
      <c r="K46" s="89" t="s">
        <v>152</v>
      </c>
      <c r="L46" s="13">
        <v>1.1980703607719807E-2</v>
      </c>
      <c r="M46" s="80"/>
      <c r="N46" s="54">
        <f t="shared" si="4"/>
        <v>0</v>
      </c>
      <c r="O46" s="80"/>
      <c r="P46" s="54">
        <f t="shared" si="2"/>
        <v>0</v>
      </c>
      <c r="R46" s="89" t="s">
        <v>152</v>
      </c>
      <c r="S46" s="53"/>
      <c r="T46" s="80"/>
      <c r="U46" s="54" t="e">
        <f t="shared" si="3"/>
        <v>#DIV/0!</v>
      </c>
      <c r="V46" s="80"/>
      <c r="W46" s="54">
        <f t="shared" si="5"/>
        <v>0</v>
      </c>
    </row>
    <row r="47" spans="1:23" ht="15" thickBot="1" x14ac:dyDescent="0.4">
      <c r="A47" s="74">
        <v>2022</v>
      </c>
      <c r="B47" s="77" t="s">
        <v>149</v>
      </c>
      <c r="C47" s="77" t="s">
        <v>153</v>
      </c>
      <c r="D47" s="18">
        <v>2.0110070827463387E-2</v>
      </c>
      <c r="E47" s="21">
        <v>2.5545578922177056E-2</v>
      </c>
      <c r="G47" s="87">
        <f t="shared" si="0"/>
        <v>0</v>
      </c>
      <c r="H47" s="79"/>
      <c r="I47" s="16">
        <f t="shared" si="1"/>
        <v>0</v>
      </c>
      <c r="K47" s="89" t="s">
        <v>153</v>
      </c>
      <c r="L47" s="13">
        <v>2.0110070827463387E-2</v>
      </c>
      <c r="M47" s="80"/>
      <c r="N47" s="54">
        <f t="shared" si="4"/>
        <v>0</v>
      </c>
      <c r="O47" s="80"/>
      <c r="P47" s="54">
        <f t="shared" si="2"/>
        <v>0</v>
      </c>
      <c r="R47" s="89" t="s">
        <v>153</v>
      </c>
      <c r="S47" s="53"/>
      <c r="T47" s="80"/>
      <c r="U47" s="54" t="e">
        <f t="shared" si="3"/>
        <v>#DIV/0!</v>
      </c>
      <c r="V47" s="80"/>
      <c r="W47" s="54">
        <f t="shared" si="5"/>
        <v>0</v>
      </c>
    </row>
    <row r="48" spans="1:23" ht="15" thickBot="1" x14ac:dyDescent="0.4">
      <c r="A48" s="74">
        <v>2022</v>
      </c>
      <c r="B48" s="77" t="s">
        <v>149</v>
      </c>
      <c r="C48" s="77" t="s">
        <v>154</v>
      </c>
      <c r="D48" s="18">
        <v>3.5113572310204295E-3</v>
      </c>
      <c r="E48" s="21">
        <v>5.4364503657416276E-2</v>
      </c>
      <c r="G48" s="87">
        <f t="shared" si="0"/>
        <v>0</v>
      </c>
      <c r="H48" s="79"/>
      <c r="I48" s="16">
        <f t="shared" si="1"/>
        <v>0</v>
      </c>
      <c r="K48" s="89" t="s">
        <v>154</v>
      </c>
      <c r="L48" s="13">
        <v>3.5113572310204295E-3</v>
      </c>
      <c r="M48" s="80"/>
      <c r="N48" s="54">
        <f t="shared" si="4"/>
        <v>0</v>
      </c>
      <c r="O48" s="80"/>
      <c r="P48" s="54">
        <f t="shared" si="2"/>
        <v>0</v>
      </c>
      <c r="R48" s="89" t="s">
        <v>154</v>
      </c>
      <c r="S48" s="53"/>
      <c r="T48" s="80"/>
      <c r="U48" s="54" t="e">
        <f t="shared" si="3"/>
        <v>#DIV/0!</v>
      </c>
      <c r="V48" s="80"/>
      <c r="W48" s="54">
        <f t="shared" si="5"/>
        <v>0</v>
      </c>
    </row>
    <row r="49" spans="1:23" ht="15" thickBot="1" x14ac:dyDescent="0.4">
      <c r="A49" s="74">
        <v>2022</v>
      </c>
      <c r="B49" s="77" t="s">
        <v>149</v>
      </c>
      <c r="C49" s="77" t="s">
        <v>155</v>
      </c>
      <c r="D49" s="18">
        <v>1.2622672147915286E-2</v>
      </c>
      <c r="E49" s="21">
        <v>2.1520830688555596E-2</v>
      </c>
      <c r="G49" s="87">
        <f t="shared" si="0"/>
        <v>0</v>
      </c>
      <c r="H49" s="79"/>
      <c r="I49" s="16">
        <f t="shared" si="1"/>
        <v>0</v>
      </c>
      <c r="K49" s="89" t="s">
        <v>155</v>
      </c>
      <c r="L49" s="13">
        <v>1.2622672147915286E-2</v>
      </c>
      <c r="M49" s="80"/>
      <c r="N49" s="54">
        <f t="shared" si="4"/>
        <v>0</v>
      </c>
      <c r="O49" s="80"/>
      <c r="P49" s="54">
        <f t="shared" si="2"/>
        <v>0</v>
      </c>
      <c r="R49" s="89" t="s">
        <v>155</v>
      </c>
      <c r="S49" s="53"/>
      <c r="T49" s="80"/>
      <c r="U49" s="54" t="e">
        <f t="shared" si="3"/>
        <v>#DIV/0!</v>
      </c>
      <c r="V49" s="80"/>
      <c r="W49" s="54">
        <f t="shared" si="5"/>
        <v>0</v>
      </c>
    </row>
    <row r="50" spans="1:23" ht="15" thickBot="1" x14ac:dyDescent="0.4">
      <c r="A50" s="74">
        <v>2022</v>
      </c>
      <c r="B50" s="77" t="s">
        <v>149</v>
      </c>
      <c r="C50" s="77" t="s">
        <v>156</v>
      </c>
      <c r="D50" s="18">
        <v>5.3163152170473396E-3</v>
      </c>
      <c r="E50" s="21">
        <v>1.0773272522023892E-2</v>
      </c>
      <c r="G50" s="87">
        <f t="shared" si="0"/>
        <v>0</v>
      </c>
      <c r="H50" s="79"/>
      <c r="I50" s="16">
        <f t="shared" si="1"/>
        <v>0</v>
      </c>
      <c r="K50" s="89" t="s">
        <v>156</v>
      </c>
      <c r="L50" s="13">
        <v>5.3163152170473396E-3</v>
      </c>
      <c r="M50" s="80"/>
      <c r="N50" s="54">
        <f t="shared" si="4"/>
        <v>0</v>
      </c>
      <c r="O50" s="80"/>
      <c r="P50" s="54">
        <f t="shared" si="2"/>
        <v>0</v>
      </c>
      <c r="R50" s="89" t="s">
        <v>156</v>
      </c>
      <c r="S50" s="53"/>
      <c r="T50" s="80"/>
      <c r="U50" s="54" t="e">
        <f t="shared" si="3"/>
        <v>#DIV/0!</v>
      </c>
      <c r="V50" s="80"/>
      <c r="W50" s="54">
        <f t="shared" si="5"/>
        <v>0</v>
      </c>
    </row>
    <row r="51" spans="1:23" ht="15" thickBot="1" x14ac:dyDescent="0.4">
      <c r="A51" s="74">
        <v>2022</v>
      </c>
      <c r="B51" s="77" t="s">
        <v>149</v>
      </c>
      <c r="C51" s="77" t="s">
        <v>157</v>
      </c>
      <c r="D51" s="18">
        <v>5.1661054200879318E-2</v>
      </c>
      <c r="E51" s="21">
        <v>6.9239213032726114E-3</v>
      </c>
      <c r="G51" s="87">
        <f t="shared" ref="G51:G80" si="6">SUM($G$8*D51)</f>
        <v>0</v>
      </c>
      <c r="H51" s="79"/>
      <c r="I51" s="16">
        <f t="shared" si="1"/>
        <v>0</v>
      </c>
      <c r="K51" s="89" t="s">
        <v>157</v>
      </c>
      <c r="L51" s="13">
        <v>5.1661054200879318E-2</v>
      </c>
      <c r="M51" s="80"/>
      <c r="N51" s="54">
        <f t="shared" si="4"/>
        <v>0</v>
      </c>
      <c r="O51" s="80"/>
      <c r="P51" s="54">
        <f t="shared" si="2"/>
        <v>0</v>
      </c>
      <c r="R51" s="89" t="s">
        <v>157</v>
      </c>
      <c r="S51" s="53"/>
      <c r="T51" s="80"/>
      <c r="U51" s="54" t="e">
        <f t="shared" si="3"/>
        <v>#DIV/0!</v>
      </c>
      <c r="V51" s="80"/>
      <c r="W51" s="54">
        <f t="shared" si="5"/>
        <v>0</v>
      </c>
    </row>
    <row r="52" spans="1:23" ht="15" thickBot="1" x14ac:dyDescent="0.4">
      <c r="A52" s="74">
        <v>2022</v>
      </c>
      <c r="B52" s="77" t="s">
        <v>149</v>
      </c>
      <c r="C52" s="77" t="s">
        <v>158</v>
      </c>
      <c r="D52" s="18">
        <v>6.5256383841920526E-3</v>
      </c>
      <c r="E52" s="21">
        <v>1.59893332122025E-2</v>
      </c>
      <c r="G52" s="87">
        <f t="shared" si="6"/>
        <v>0</v>
      </c>
      <c r="H52" s="79"/>
      <c r="I52" s="16">
        <f t="shared" si="1"/>
        <v>0</v>
      </c>
      <c r="K52" s="89" t="s">
        <v>158</v>
      </c>
      <c r="L52" s="13">
        <v>6.5256383841920526E-3</v>
      </c>
      <c r="M52" s="80"/>
      <c r="N52" s="54">
        <f t="shared" si="4"/>
        <v>0</v>
      </c>
      <c r="O52" s="80"/>
      <c r="P52" s="54">
        <f t="shared" si="2"/>
        <v>0</v>
      </c>
      <c r="R52" s="89" t="s">
        <v>158</v>
      </c>
      <c r="S52" s="53"/>
      <c r="T52" s="80"/>
      <c r="U52" s="54" t="e">
        <f t="shared" si="3"/>
        <v>#DIV/0!</v>
      </c>
      <c r="V52" s="80"/>
      <c r="W52" s="54">
        <f t="shared" si="5"/>
        <v>0</v>
      </c>
    </row>
    <row r="53" spans="1:23" ht="15" thickBot="1" x14ac:dyDescent="0.4">
      <c r="A53" s="74">
        <v>2022</v>
      </c>
      <c r="B53" s="77" t="s">
        <v>149</v>
      </c>
      <c r="C53" s="77" t="s">
        <v>159</v>
      </c>
      <c r="D53" s="18">
        <v>1.5343476913734391E-3</v>
      </c>
      <c r="E53" s="21">
        <v>6.908161064539392E-2</v>
      </c>
      <c r="G53" s="87">
        <f t="shared" si="6"/>
        <v>0</v>
      </c>
      <c r="H53" s="79"/>
      <c r="I53" s="16">
        <f t="shared" si="1"/>
        <v>0</v>
      </c>
      <c r="K53" s="89" t="s">
        <v>159</v>
      </c>
      <c r="L53" s="13">
        <v>1.5343476913734391E-3</v>
      </c>
      <c r="M53" s="80"/>
      <c r="N53" s="54">
        <f t="shared" si="4"/>
        <v>0</v>
      </c>
      <c r="O53" s="80"/>
      <c r="P53" s="54">
        <f t="shared" si="2"/>
        <v>0</v>
      </c>
      <c r="R53" s="89" t="s">
        <v>159</v>
      </c>
      <c r="S53" s="53"/>
      <c r="T53" s="80"/>
      <c r="U53" s="54" t="e">
        <f t="shared" si="3"/>
        <v>#DIV/0!</v>
      </c>
      <c r="V53" s="80"/>
      <c r="W53" s="54">
        <f t="shared" si="5"/>
        <v>0</v>
      </c>
    </row>
    <row r="54" spans="1:23" ht="15" thickBot="1" x14ac:dyDescent="0.4">
      <c r="A54" s="74">
        <v>2022</v>
      </c>
      <c r="B54" s="77" t="s">
        <v>149</v>
      </c>
      <c r="C54" s="77" t="s">
        <v>160</v>
      </c>
      <c r="D54" s="18">
        <v>7.9689362525759699E-3</v>
      </c>
      <c r="E54" s="21">
        <v>4.9256631124944911E-2</v>
      </c>
      <c r="G54" s="87">
        <f t="shared" si="6"/>
        <v>0</v>
      </c>
      <c r="H54" s="79"/>
      <c r="I54" s="16">
        <f t="shared" si="1"/>
        <v>0</v>
      </c>
      <c r="K54" s="89" t="s">
        <v>160</v>
      </c>
      <c r="L54" s="13">
        <v>7.9689362525759699E-3</v>
      </c>
      <c r="M54" s="80"/>
      <c r="N54" s="54">
        <f t="shared" si="4"/>
        <v>0</v>
      </c>
      <c r="O54" s="80"/>
      <c r="P54" s="54">
        <f t="shared" si="2"/>
        <v>0</v>
      </c>
      <c r="R54" s="89" t="s">
        <v>160</v>
      </c>
      <c r="S54" s="53"/>
      <c r="T54" s="80"/>
      <c r="U54" s="54" t="e">
        <f t="shared" si="3"/>
        <v>#DIV/0!</v>
      </c>
      <c r="V54" s="80"/>
      <c r="W54" s="54">
        <f t="shared" si="5"/>
        <v>0</v>
      </c>
    </row>
    <row r="55" spans="1:23" ht="15" thickBot="1" x14ac:dyDescent="0.4">
      <c r="A55" s="74">
        <v>2022</v>
      </c>
      <c r="B55" s="77" t="s">
        <v>149</v>
      </c>
      <c r="C55" s="77" t="s">
        <v>161</v>
      </c>
      <c r="D55" s="18">
        <v>2.3218254510768099E-2</v>
      </c>
      <c r="E55" s="21">
        <v>3.2608270495315471E-2</v>
      </c>
      <c r="G55" s="87">
        <f t="shared" si="6"/>
        <v>0</v>
      </c>
      <c r="H55" s="79"/>
      <c r="I55" s="16">
        <f t="shared" si="1"/>
        <v>0</v>
      </c>
      <c r="K55" s="89" t="s">
        <v>161</v>
      </c>
      <c r="L55" s="13">
        <v>2.3218254510768099E-2</v>
      </c>
      <c r="M55" s="80"/>
      <c r="N55" s="54">
        <f t="shared" si="4"/>
        <v>0</v>
      </c>
      <c r="O55" s="80"/>
      <c r="P55" s="54">
        <f t="shared" si="2"/>
        <v>0</v>
      </c>
      <c r="R55" s="89" t="s">
        <v>161</v>
      </c>
      <c r="S55" s="53"/>
      <c r="T55" s="80"/>
      <c r="U55" s="54" t="e">
        <f t="shared" si="3"/>
        <v>#DIV/0!</v>
      </c>
      <c r="V55" s="80"/>
      <c r="W55" s="54">
        <f t="shared" si="5"/>
        <v>0</v>
      </c>
    </row>
    <row r="56" spans="1:23" ht="15" thickBot="1" x14ac:dyDescent="0.4">
      <c r="A56" s="74">
        <v>2022</v>
      </c>
      <c r="B56" s="77" t="s">
        <v>149</v>
      </c>
      <c r="C56" s="77" t="s">
        <v>162</v>
      </c>
      <c r="D56" s="18">
        <v>1.7459619405988121E-2</v>
      </c>
      <c r="E56" s="21">
        <v>2.6045978517227373E-2</v>
      </c>
      <c r="G56" s="87">
        <f t="shared" si="6"/>
        <v>0</v>
      </c>
      <c r="H56" s="79"/>
      <c r="I56" s="16">
        <f t="shared" si="1"/>
        <v>0</v>
      </c>
      <c r="K56" s="89" t="s">
        <v>162</v>
      </c>
      <c r="L56" s="13">
        <v>1.7459619405988121E-2</v>
      </c>
      <c r="M56" s="80"/>
      <c r="N56" s="54">
        <f t="shared" si="4"/>
        <v>0</v>
      </c>
      <c r="O56" s="80"/>
      <c r="P56" s="54">
        <f t="shared" si="2"/>
        <v>0</v>
      </c>
      <c r="R56" s="89" t="s">
        <v>162</v>
      </c>
      <c r="S56" s="53"/>
      <c r="T56" s="80"/>
      <c r="U56" s="54" t="e">
        <f t="shared" si="3"/>
        <v>#DIV/0!</v>
      </c>
      <c r="V56" s="80"/>
      <c r="W56" s="54">
        <f t="shared" si="5"/>
        <v>0</v>
      </c>
    </row>
    <row r="57" spans="1:23" ht="15" thickBot="1" x14ac:dyDescent="0.4">
      <c r="A57" s="74">
        <v>2022</v>
      </c>
      <c r="B57" s="77" t="s">
        <v>163</v>
      </c>
      <c r="C57" s="77" t="s">
        <v>164</v>
      </c>
      <c r="D57" s="18">
        <v>6.6592028171269082E-3</v>
      </c>
      <c r="E57" s="21">
        <v>0.21736522040839173</v>
      </c>
      <c r="G57" s="87">
        <f t="shared" si="6"/>
        <v>0</v>
      </c>
      <c r="H57" s="79"/>
      <c r="I57" s="16">
        <f t="shared" si="1"/>
        <v>0</v>
      </c>
      <c r="K57" s="89" t="s">
        <v>164</v>
      </c>
      <c r="L57" s="13">
        <v>6.6592028171269082E-3</v>
      </c>
      <c r="M57" s="80"/>
      <c r="N57" s="54">
        <f t="shared" si="4"/>
        <v>0</v>
      </c>
      <c r="O57" s="80"/>
      <c r="P57" s="54">
        <f t="shared" si="2"/>
        <v>0</v>
      </c>
      <c r="R57" s="89" t="s">
        <v>164</v>
      </c>
      <c r="S57" s="53"/>
      <c r="T57" s="80"/>
      <c r="U57" s="54" t="e">
        <f t="shared" si="3"/>
        <v>#DIV/0!</v>
      </c>
      <c r="V57" s="80"/>
      <c r="W57" s="54">
        <f t="shared" si="5"/>
        <v>0</v>
      </c>
    </row>
    <row r="58" spans="1:23" ht="15" thickBot="1" x14ac:dyDescent="0.4">
      <c r="A58" s="74">
        <v>2022</v>
      </c>
      <c r="B58" s="77" t="s">
        <v>163</v>
      </c>
      <c r="C58" s="77" t="s">
        <v>165</v>
      </c>
      <c r="D58" s="18">
        <v>6.8713620642393794E-2</v>
      </c>
      <c r="E58" s="21">
        <v>3.2185762385665014E-2</v>
      </c>
      <c r="G58" s="87">
        <f t="shared" si="6"/>
        <v>0</v>
      </c>
      <c r="H58" s="79"/>
      <c r="I58" s="16">
        <f t="shared" si="1"/>
        <v>0</v>
      </c>
      <c r="K58" s="89" t="s">
        <v>165</v>
      </c>
      <c r="L58" s="13">
        <v>6.8713620642393794E-2</v>
      </c>
      <c r="M58" s="80"/>
      <c r="N58" s="54">
        <f t="shared" si="4"/>
        <v>0</v>
      </c>
      <c r="O58" s="80"/>
      <c r="P58" s="54">
        <f t="shared" si="2"/>
        <v>0</v>
      </c>
      <c r="R58" s="89" t="s">
        <v>165</v>
      </c>
      <c r="S58" s="53"/>
      <c r="T58" s="80"/>
      <c r="U58" s="54" t="e">
        <f t="shared" si="3"/>
        <v>#DIV/0!</v>
      </c>
      <c r="V58" s="80"/>
      <c r="W58" s="54">
        <f t="shared" si="5"/>
        <v>0</v>
      </c>
    </row>
    <row r="59" spans="1:23" ht="15" thickBot="1" x14ac:dyDescent="0.4">
      <c r="A59" s="74">
        <v>2022</v>
      </c>
      <c r="B59" s="77" t="s">
        <v>163</v>
      </c>
      <c r="C59" s="77" t="s">
        <v>166</v>
      </c>
      <c r="D59" s="18">
        <v>2.480501586595343E-2</v>
      </c>
      <c r="E59" s="21">
        <v>6.1824236344697761E-2</v>
      </c>
      <c r="G59" s="87">
        <f t="shared" si="6"/>
        <v>0</v>
      </c>
      <c r="H59" s="79"/>
      <c r="I59" s="16">
        <f t="shared" si="1"/>
        <v>0</v>
      </c>
      <c r="K59" s="89" t="s">
        <v>166</v>
      </c>
      <c r="L59" s="13">
        <v>2.480501586595343E-2</v>
      </c>
      <c r="M59" s="80"/>
      <c r="N59" s="54">
        <f t="shared" si="4"/>
        <v>0</v>
      </c>
      <c r="O59" s="80"/>
      <c r="P59" s="54">
        <f t="shared" si="2"/>
        <v>0</v>
      </c>
      <c r="R59" s="89" t="s">
        <v>166</v>
      </c>
      <c r="S59" s="53"/>
      <c r="T59" s="80"/>
      <c r="U59" s="54" t="e">
        <f t="shared" si="3"/>
        <v>#DIV/0!</v>
      </c>
      <c r="V59" s="80"/>
      <c r="W59" s="54">
        <f t="shared" si="5"/>
        <v>0</v>
      </c>
    </row>
    <row r="60" spans="1:23" ht="15" thickBot="1" x14ac:dyDescent="0.4">
      <c r="A60" s="74">
        <v>2022</v>
      </c>
      <c r="B60" s="77" t="s">
        <v>163</v>
      </c>
      <c r="C60" s="77" t="s">
        <v>167</v>
      </c>
      <c r="D60" s="18">
        <v>1.778600666643215E-3</v>
      </c>
      <c r="E60" s="21">
        <v>4.3126914054895743E-2</v>
      </c>
      <c r="G60" s="87">
        <f t="shared" si="6"/>
        <v>0</v>
      </c>
      <c r="H60" s="79"/>
      <c r="I60" s="16">
        <f t="shared" si="1"/>
        <v>0</v>
      </c>
      <c r="K60" s="89" t="s">
        <v>167</v>
      </c>
      <c r="L60" s="13">
        <v>1.778600666643215E-3</v>
      </c>
      <c r="M60" s="80"/>
      <c r="N60" s="54">
        <f t="shared" si="4"/>
        <v>0</v>
      </c>
      <c r="O60" s="80"/>
      <c r="P60" s="54">
        <f t="shared" si="2"/>
        <v>0</v>
      </c>
      <c r="R60" s="89" t="s">
        <v>167</v>
      </c>
      <c r="S60" s="53"/>
      <c r="T60" s="80"/>
      <c r="U60" s="54" t="e">
        <f t="shared" si="3"/>
        <v>#DIV/0!</v>
      </c>
      <c r="V60" s="80"/>
      <c r="W60" s="54">
        <f t="shared" si="5"/>
        <v>0</v>
      </c>
    </row>
    <row r="61" spans="1:23" ht="15" thickBot="1" x14ac:dyDescent="0.4">
      <c r="A61" s="74">
        <v>2022</v>
      </c>
      <c r="B61" s="77" t="s">
        <v>163</v>
      </c>
      <c r="C61" s="77" t="s">
        <v>168</v>
      </c>
      <c r="D61" s="18">
        <v>2.1386885247903296E-2</v>
      </c>
      <c r="E61" s="21">
        <v>8.8629938674851541E-2</v>
      </c>
      <c r="G61" s="87">
        <f t="shared" si="6"/>
        <v>0</v>
      </c>
      <c r="H61" s="79"/>
      <c r="I61" s="16">
        <f t="shared" si="1"/>
        <v>0</v>
      </c>
      <c r="K61" s="89" t="s">
        <v>168</v>
      </c>
      <c r="L61" s="13">
        <v>2.1386885247903296E-2</v>
      </c>
      <c r="M61" s="80"/>
      <c r="N61" s="54">
        <f t="shared" si="4"/>
        <v>0</v>
      </c>
      <c r="O61" s="80"/>
      <c r="P61" s="54">
        <f t="shared" si="2"/>
        <v>0</v>
      </c>
      <c r="R61" s="89" t="s">
        <v>168</v>
      </c>
      <c r="S61" s="53"/>
      <c r="T61" s="80"/>
      <c r="U61" s="54" t="e">
        <f t="shared" si="3"/>
        <v>#DIV/0!</v>
      </c>
      <c r="V61" s="80"/>
      <c r="W61" s="54">
        <f t="shared" si="5"/>
        <v>0</v>
      </c>
    </row>
    <row r="62" spans="1:23" ht="15" thickBot="1" x14ac:dyDescent="0.4">
      <c r="A62" s="74">
        <v>2022</v>
      </c>
      <c r="B62" s="77" t="s">
        <v>163</v>
      </c>
      <c r="C62" s="77" t="s">
        <v>169</v>
      </c>
      <c r="D62" s="18">
        <v>1.9481262938141924E-5</v>
      </c>
      <c r="E62" s="21">
        <v>6.0806120280512854E-2</v>
      </c>
      <c r="G62" s="87">
        <f t="shared" si="6"/>
        <v>0</v>
      </c>
      <c r="H62" s="79"/>
      <c r="I62" s="16">
        <f t="shared" si="1"/>
        <v>0</v>
      </c>
      <c r="K62" s="89" t="s">
        <v>169</v>
      </c>
      <c r="L62" s="13">
        <v>1.9481262938141924E-5</v>
      </c>
      <c r="M62" s="80"/>
      <c r="N62" s="54">
        <f t="shared" si="4"/>
        <v>0</v>
      </c>
      <c r="O62" s="80"/>
      <c r="P62" s="54">
        <f t="shared" si="2"/>
        <v>0</v>
      </c>
      <c r="R62" s="89" t="s">
        <v>169</v>
      </c>
      <c r="S62" s="53"/>
      <c r="T62" s="80"/>
      <c r="U62" s="54" t="e">
        <f t="shared" si="3"/>
        <v>#DIV/0!</v>
      </c>
      <c r="V62" s="80"/>
      <c r="W62" s="54">
        <f t="shared" si="5"/>
        <v>0</v>
      </c>
    </row>
    <row r="63" spans="1:23" ht="15" thickBot="1" x14ac:dyDescent="0.4">
      <c r="A63" s="74">
        <v>2022</v>
      </c>
      <c r="B63" s="77" t="s">
        <v>163</v>
      </c>
      <c r="C63" s="77" t="s">
        <v>170</v>
      </c>
      <c r="D63" s="18">
        <v>2.728891967013379E-2</v>
      </c>
      <c r="E63" s="21">
        <v>0.24121616627887052</v>
      </c>
      <c r="G63" s="87">
        <f t="shared" si="6"/>
        <v>0</v>
      </c>
      <c r="H63" s="79"/>
      <c r="I63" s="16">
        <f t="shared" si="1"/>
        <v>0</v>
      </c>
      <c r="K63" s="89" t="s">
        <v>170</v>
      </c>
      <c r="L63" s="13">
        <v>2.728891967013379E-2</v>
      </c>
      <c r="M63" s="80"/>
      <c r="N63" s="54">
        <f t="shared" si="4"/>
        <v>0</v>
      </c>
      <c r="O63" s="80"/>
      <c r="P63" s="54">
        <f t="shared" si="2"/>
        <v>0</v>
      </c>
      <c r="R63" s="89" t="s">
        <v>170</v>
      </c>
      <c r="S63" s="53"/>
      <c r="T63" s="80"/>
      <c r="U63" s="54" t="e">
        <f t="shared" si="3"/>
        <v>#DIV/0!</v>
      </c>
      <c r="V63" s="80"/>
      <c r="W63" s="54">
        <f t="shared" si="5"/>
        <v>0</v>
      </c>
    </row>
    <row r="64" spans="1:23" ht="15" thickBot="1" x14ac:dyDescent="0.4">
      <c r="A64" s="74">
        <v>2022</v>
      </c>
      <c r="B64" s="77" t="s">
        <v>163</v>
      </c>
      <c r="C64" s="77" t="s">
        <v>171</v>
      </c>
      <c r="D64" s="18">
        <v>4.1154618522267145E-3</v>
      </c>
      <c r="E64" s="21">
        <v>5.3581040804474768E-2</v>
      </c>
      <c r="G64" s="87">
        <f t="shared" si="6"/>
        <v>0</v>
      </c>
      <c r="H64" s="79"/>
      <c r="I64" s="16">
        <f t="shared" si="1"/>
        <v>0</v>
      </c>
      <c r="K64" s="89" t="s">
        <v>171</v>
      </c>
      <c r="L64" s="13">
        <v>4.1154618522267145E-3</v>
      </c>
      <c r="M64" s="80"/>
      <c r="N64" s="54">
        <f t="shared" si="4"/>
        <v>0</v>
      </c>
      <c r="O64" s="80"/>
      <c r="P64" s="54">
        <f t="shared" si="2"/>
        <v>0</v>
      </c>
      <c r="R64" s="89" t="s">
        <v>171</v>
      </c>
      <c r="S64" s="53"/>
      <c r="T64" s="80"/>
      <c r="U64" s="54" t="e">
        <f t="shared" si="3"/>
        <v>#DIV/0!</v>
      </c>
      <c r="V64" s="80"/>
      <c r="W64" s="54">
        <f t="shared" si="5"/>
        <v>0</v>
      </c>
    </row>
    <row r="65" spans="1:23" ht="15" thickBot="1" x14ac:dyDescent="0.4">
      <c r="A65" s="74">
        <v>2022</v>
      </c>
      <c r="B65" s="77" t="s">
        <v>163</v>
      </c>
      <c r="C65" s="77" t="s">
        <v>172</v>
      </c>
      <c r="D65" s="18">
        <v>6.3611808937545612E-4</v>
      </c>
      <c r="E65" s="21">
        <v>0.18944840743162419</v>
      </c>
      <c r="G65" s="87">
        <f t="shared" si="6"/>
        <v>0</v>
      </c>
      <c r="H65" s="79"/>
      <c r="I65" s="16">
        <f t="shared" si="1"/>
        <v>0</v>
      </c>
      <c r="K65" s="89" t="s">
        <v>172</v>
      </c>
      <c r="L65" s="13">
        <v>6.3611808937545612E-4</v>
      </c>
      <c r="M65" s="80"/>
      <c r="N65" s="54">
        <f t="shared" si="4"/>
        <v>0</v>
      </c>
      <c r="O65" s="80"/>
      <c r="P65" s="54">
        <f t="shared" si="2"/>
        <v>0</v>
      </c>
      <c r="R65" s="89" t="s">
        <v>172</v>
      </c>
      <c r="S65" s="53"/>
      <c r="T65" s="80"/>
      <c r="U65" s="54" t="e">
        <f t="shared" si="3"/>
        <v>#DIV/0!</v>
      </c>
      <c r="V65" s="80"/>
      <c r="W65" s="54">
        <f t="shared" si="5"/>
        <v>0</v>
      </c>
    </row>
    <row r="66" spans="1:23" ht="15" thickBot="1" x14ac:dyDescent="0.4">
      <c r="A66" s="74">
        <v>2022</v>
      </c>
      <c r="B66" s="77" t="s">
        <v>163</v>
      </c>
      <c r="C66" s="77" t="s">
        <v>173</v>
      </c>
      <c r="D66" s="18">
        <v>3.937686475305717E-2</v>
      </c>
      <c r="E66" s="21">
        <v>0.30029371441026836</v>
      </c>
      <c r="G66" s="87">
        <f t="shared" si="6"/>
        <v>0</v>
      </c>
      <c r="H66" s="79"/>
      <c r="I66" s="16">
        <f t="shared" si="1"/>
        <v>0</v>
      </c>
      <c r="K66" s="89" t="s">
        <v>173</v>
      </c>
      <c r="L66" s="13">
        <v>3.937686475305717E-2</v>
      </c>
      <c r="M66" s="80"/>
      <c r="N66" s="54">
        <f t="shared" si="4"/>
        <v>0</v>
      </c>
      <c r="O66" s="80"/>
      <c r="P66" s="54">
        <f t="shared" si="2"/>
        <v>0</v>
      </c>
      <c r="R66" s="89" t="s">
        <v>173</v>
      </c>
      <c r="S66" s="53"/>
      <c r="T66" s="80"/>
      <c r="U66" s="54" t="e">
        <f t="shared" si="3"/>
        <v>#DIV/0!</v>
      </c>
      <c r="V66" s="80"/>
      <c r="W66" s="54">
        <f t="shared" si="5"/>
        <v>0</v>
      </c>
    </row>
    <row r="67" spans="1:23" ht="15" thickBot="1" x14ac:dyDescent="0.4">
      <c r="A67" s="74">
        <v>2022</v>
      </c>
      <c r="B67" s="77" t="s">
        <v>163</v>
      </c>
      <c r="C67" s="77" t="s">
        <v>174</v>
      </c>
      <c r="D67" s="18">
        <v>1.3486857494286438E-3</v>
      </c>
      <c r="E67" s="21">
        <v>0.10026445833824474</v>
      </c>
      <c r="G67" s="87">
        <f t="shared" si="6"/>
        <v>0</v>
      </c>
      <c r="H67" s="79"/>
      <c r="I67" s="16">
        <f t="shared" si="1"/>
        <v>0</v>
      </c>
      <c r="K67" s="89" t="s">
        <v>174</v>
      </c>
      <c r="L67" s="13">
        <v>1.3486857494286438E-3</v>
      </c>
      <c r="M67" s="80"/>
      <c r="N67" s="54">
        <f t="shared" si="4"/>
        <v>0</v>
      </c>
      <c r="O67" s="80"/>
      <c r="P67" s="54">
        <f t="shared" si="2"/>
        <v>0</v>
      </c>
      <c r="R67" s="89" t="s">
        <v>174</v>
      </c>
      <c r="S67" s="53"/>
      <c r="T67" s="80"/>
      <c r="U67" s="54" t="e">
        <f t="shared" si="3"/>
        <v>#DIV/0!</v>
      </c>
      <c r="V67" s="80"/>
      <c r="W67" s="54">
        <f t="shared" si="5"/>
        <v>0</v>
      </c>
    </row>
    <row r="68" spans="1:23" ht="15" thickBot="1" x14ac:dyDescent="0.4">
      <c r="A68" s="74">
        <v>2022</v>
      </c>
      <c r="B68" s="77" t="s">
        <v>175</v>
      </c>
      <c r="C68" s="77" t="s">
        <v>176</v>
      </c>
      <c r="D68" s="18">
        <v>8.309972340840425E-4</v>
      </c>
      <c r="E68" s="21">
        <v>2.5282889776776965E-2</v>
      </c>
      <c r="G68" s="87">
        <f t="shared" si="6"/>
        <v>0</v>
      </c>
      <c r="H68" s="79"/>
      <c r="I68" s="16">
        <f t="shared" si="1"/>
        <v>0</v>
      </c>
      <c r="K68" s="89" t="s">
        <v>176</v>
      </c>
      <c r="L68" s="13">
        <v>8.309972340840425E-4</v>
      </c>
      <c r="M68" s="80"/>
      <c r="N68" s="54">
        <f t="shared" si="4"/>
        <v>0</v>
      </c>
      <c r="O68" s="80"/>
      <c r="P68" s="54">
        <f t="shared" si="2"/>
        <v>0</v>
      </c>
      <c r="R68" s="89" t="s">
        <v>176</v>
      </c>
      <c r="S68" s="53"/>
      <c r="T68" s="80"/>
      <c r="U68" s="54" t="e">
        <f t="shared" si="3"/>
        <v>#DIV/0!</v>
      </c>
      <c r="V68" s="80"/>
      <c r="W68" s="54">
        <f t="shared" si="5"/>
        <v>0</v>
      </c>
    </row>
    <row r="69" spans="1:23" ht="15" thickBot="1" x14ac:dyDescent="0.4">
      <c r="A69" s="74">
        <v>2022</v>
      </c>
      <c r="B69" s="77" t="s">
        <v>175</v>
      </c>
      <c r="C69" s="77" t="s">
        <v>177</v>
      </c>
      <c r="D69" s="18">
        <v>4.4738057254150318E-4</v>
      </c>
      <c r="E69" s="21">
        <v>2.2422199677290099E-2</v>
      </c>
      <c r="G69" s="87">
        <f t="shared" si="6"/>
        <v>0</v>
      </c>
      <c r="H69" s="79"/>
      <c r="I69" s="16">
        <f t="shared" si="1"/>
        <v>0</v>
      </c>
      <c r="K69" s="89" t="s">
        <v>177</v>
      </c>
      <c r="L69" s="13">
        <v>4.4738057254150318E-4</v>
      </c>
      <c r="M69" s="80"/>
      <c r="N69" s="54">
        <f t="shared" si="4"/>
        <v>0</v>
      </c>
      <c r="O69" s="80"/>
      <c r="P69" s="54">
        <f t="shared" si="2"/>
        <v>0</v>
      </c>
      <c r="R69" s="89" t="s">
        <v>177</v>
      </c>
      <c r="S69" s="53"/>
      <c r="T69" s="80"/>
      <c r="U69" s="54" t="e">
        <f t="shared" si="3"/>
        <v>#DIV/0!</v>
      </c>
      <c r="V69" s="80"/>
      <c r="W69" s="54">
        <f t="shared" si="5"/>
        <v>0</v>
      </c>
    </row>
    <row r="70" spans="1:23" ht="15" thickBot="1" x14ac:dyDescent="0.4">
      <c r="A70" s="74">
        <v>2022</v>
      </c>
      <c r="B70" s="77" t="s">
        <v>175</v>
      </c>
      <c r="C70" s="77" t="s">
        <v>178</v>
      </c>
      <c r="D70" s="18">
        <v>5.0193685787979937E-3</v>
      </c>
      <c r="E70" s="21">
        <v>2.1759123982434691E-2</v>
      </c>
      <c r="G70" s="87">
        <f t="shared" si="6"/>
        <v>0</v>
      </c>
      <c r="H70" s="79"/>
      <c r="I70" s="16">
        <f t="shared" si="1"/>
        <v>0</v>
      </c>
      <c r="K70" s="89" t="s">
        <v>178</v>
      </c>
      <c r="L70" s="13">
        <v>5.0193685787979937E-3</v>
      </c>
      <c r="M70" s="80"/>
      <c r="N70" s="54">
        <f t="shared" si="4"/>
        <v>0</v>
      </c>
      <c r="O70" s="80"/>
      <c r="P70" s="54">
        <f t="shared" si="2"/>
        <v>0</v>
      </c>
      <c r="R70" s="89" t="s">
        <v>178</v>
      </c>
      <c r="S70" s="53"/>
      <c r="T70" s="80"/>
      <c r="U70" s="54" t="e">
        <f t="shared" si="3"/>
        <v>#DIV/0!</v>
      </c>
      <c r="V70" s="80"/>
      <c r="W70" s="54">
        <f t="shared" si="5"/>
        <v>0</v>
      </c>
    </row>
    <row r="71" spans="1:23" ht="15" thickBot="1" x14ac:dyDescent="0.4">
      <c r="A71" s="74">
        <v>2022</v>
      </c>
      <c r="B71" s="77" t="s">
        <v>175</v>
      </c>
      <c r="C71" s="77" t="s">
        <v>179</v>
      </c>
      <c r="D71" s="18">
        <v>5.6519439680094766E-4</v>
      </c>
      <c r="E71" s="21">
        <v>0.10046896062727971</v>
      </c>
      <c r="G71" s="87">
        <f t="shared" si="6"/>
        <v>0</v>
      </c>
      <c r="H71" s="79"/>
      <c r="I71" s="16">
        <f t="shared" si="1"/>
        <v>0</v>
      </c>
      <c r="K71" s="89" t="s">
        <v>179</v>
      </c>
      <c r="L71" s="13">
        <v>5.6519439680094766E-4</v>
      </c>
      <c r="M71" s="80"/>
      <c r="N71" s="54">
        <f t="shared" si="4"/>
        <v>0</v>
      </c>
      <c r="O71" s="80"/>
      <c r="P71" s="54">
        <f t="shared" si="2"/>
        <v>0</v>
      </c>
      <c r="R71" s="89" t="s">
        <v>179</v>
      </c>
      <c r="S71" s="53"/>
      <c r="T71" s="80"/>
      <c r="U71" s="54" t="e">
        <f t="shared" si="3"/>
        <v>#DIV/0!</v>
      </c>
      <c r="V71" s="80"/>
      <c r="W71" s="54">
        <f t="shared" si="5"/>
        <v>0</v>
      </c>
    </row>
    <row r="72" spans="1:23" ht="15" thickBot="1" x14ac:dyDescent="0.4">
      <c r="A72" s="74">
        <v>2022</v>
      </c>
      <c r="B72" s="77" t="s">
        <v>175</v>
      </c>
      <c r="C72" s="77" t="s">
        <v>180</v>
      </c>
      <c r="D72" s="18">
        <v>8.7761688850497945E-4</v>
      </c>
      <c r="E72" s="21">
        <v>3.6845987495768215E-2</v>
      </c>
      <c r="G72" s="87">
        <f t="shared" si="6"/>
        <v>0</v>
      </c>
      <c r="H72" s="79"/>
      <c r="I72" s="16">
        <f t="shared" si="1"/>
        <v>0</v>
      </c>
      <c r="K72" s="89" t="s">
        <v>180</v>
      </c>
      <c r="L72" s="13">
        <v>8.7761688850497945E-4</v>
      </c>
      <c r="M72" s="80"/>
      <c r="N72" s="54">
        <f t="shared" si="4"/>
        <v>0</v>
      </c>
      <c r="O72" s="80"/>
      <c r="P72" s="54">
        <f t="shared" si="2"/>
        <v>0</v>
      </c>
      <c r="R72" s="89" t="s">
        <v>180</v>
      </c>
      <c r="S72" s="53"/>
      <c r="T72" s="80"/>
      <c r="U72" s="54" t="e">
        <f t="shared" si="3"/>
        <v>#DIV/0!</v>
      </c>
      <c r="V72" s="80"/>
      <c r="W72" s="54">
        <f t="shared" si="5"/>
        <v>0</v>
      </c>
    </row>
    <row r="73" spans="1:23" ht="15" thickBot="1" x14ac:dyDescent="0.4">
      <c r="A73" s="74">
        <v>2022</v>
      </c>
      <c r="B73" s="77" t="s">
        <v>175</v>
      </c>
      <c r="C73" s="77" t="s">
        <v>181</v>
      </c>
      <c r="D73" s="18">
        <v>1.7493662005631704E-2</v>
      </c>
      <c r="E73" s="21">
        <v>1.9556422392085812E-2</v>
      </c>
      <c r="G73" s="87">
        <f t="shared" si="6"/>
        <v>0</v>
      </c>
      <c r="H73" s="79"/>
      <c r="I73" s="16">
        <f t="shared" si="1"/>
        <v>0</v>
      </c>
      <c r="K73" s="89" t="s">
        <v>181</v>
      </c>
      <c r="L73" s="13">
        <v>1.7493662005631704E-2</v>
      </c>
      <c r="M73" s="80"/>
      <c r="N73" s="54">
        <f t="shared" si="4"/>
        <v>0</v>
      </c>
      <c r="O73" s="80"/>
      <c r="P73" s="54">
        <f t="shared" si="2"/>
        <v>0</v>
      </c>
      <c r="R73" s="89" t="s">
        <v>181</v>
      </c>
      <c r="S73" s="53"/>
      <c r="T73" s="80"/>
      <c r="U73" s="54" t="e">
        <f t="shared" si="3"/>
        <v>#DIV/0!</v>
      </c>
      <c r="V73" s="80"/>
      <c r="W73" s="54">
        <f t="shared" si="5"/>
        <v>0</v>
      </c>
    </row>
    <row r="74" spans="1:23" ht="15" thickBot="1" x14ac:dyDescent="0.4">
      <c r="A74" s="74">
        <v>2022</v>
      </c>
      <c r="B74" s="77" t="s">
        <v>175</v>
      </c>
      <c r="C74" s="77" t="s">
        <v>182</v>
      </c>
      <c r="D74" s="18">
        <v>2.7392152975881825E-3</v>
      </c>
      <c r="E74" s="21">
        <v>6.994906241626085E-3</v>
      </c>
      <c r="G74" s="87">
        <f t="shared" si="6"/>
        <v>0</v>
      </c>
      <c r="H74" s="79"/>
      <c r="I74" s="16">
        <f t="shared" si="1"/>
        <v>0</v>
      </c>
      <c r="K74" s="89" t="s">
        <v>182</v>
      </c>
      <c r="L74" s="13">
        <v>2.7392152975881825E-3</v>
      </c>
      <c r="M74" s="80"/>
      <c r="N74" s="54">
        <f t="shared" si="4"/>
        <v>0</v>
      </c>
      <c r="O74" s="80"/>
      <c r="P74" s="54">
        <f t="shared" si="2"/>
        <v>0</v>
      </c>
      <c r="R74" s="89" t="s">
        <v>182</v>
      </c>
      <c r="S74" s="53"/>
      <c r="T74" s="80"/>
      <c r="U74" s="54" t="e">
        <f t="shared" si="3"/>
        <v>#DIV/0!</v>
      </c>
      <c r="V74" s="80"/>
      <c r="W74" s="54">
        <f t="shared" si="5"/>
        <v>0</v>
      </c>
    </row>
    <row r="75" spans="1:23" ht="15" thickBot="1" x14ac:dyDescent="0.4">
      <c r="A75" s="74">
        <v>2022</v>
      </c>
      <c r="B75" s="77" t="s">
        <v>175</v>
      </c>
      <c r="C75" s="77" t="s">
        <v>183</v>
      </c>
      <c r="D75" s="18">
        <v>6.900605431229387E-3</v>
      </c>
      <c r="E75" s="21">
        <v>5.6845677082040753E-2</v>
      </c>
      <c r="G75" s="87">
        <f t="shared" si="6"/>
        <v>0</v>
      </c>
      <c r="H75" s="79"/>
      <c r="I75" s="16">
        <f t="shared" si="1"/>
        <v>0</v>
      </c>
      <c r="K75" s="89" t="s">
        <v>183</v>
      </c>
      <c r="L75" s="13">
        <v>6.900605431229387E-3</v>
      </c>
      <c r="M75" s="80"/>
      <c r="N75" s="54">
        <f t="shared" si="4"/>
        <v>0</v>
      </c>
      <c r="O75" s="80"/>
      <c r="P75" s="54">
        <f t="shared" si="2"/>
        <v>0</v>
      </c>
      <c r="R75" s="89" t="s">
        <v>183</v>
      </c>
      <c r="S75" s="53"/>
      <c r="T75" s="80"/>
      <c r="U75" s="54" t="e">
        <f t="shared" si="3"/>
        <v>#DIV/0!</v>
      </c>
      <c r="V75" s="80"/>
      <c r="W75" s="54">
        <f t="shared" si="5"/>
        <v>0</v>
      </c>
    </row>
    <row r="76" spans="1:23" ht="15" thickBot="1" x14ac:dyDescent="0.4">
      <c r="A76" s="74">
        <v>2022</v>
      </c>
      <c r="B76" s="77" t="s">
        <v>175</v>
      </c>
      <c r="C76" s="77" t="s">
        <v>184</v>
      </c>
      <c r="D76" s="18">
        <v>7.0782256425199553E-3</v>
      </c>
      <c r="E76" s="21">
        <v>1.9812013992277042E-2</v>
      </c>
      <c r="G76" s="87">
        <f t="shared" si="6"/>
        <v>0</v>
      </c>
      <c r="H76" s="79"/>
      <c r="I76" s="16">
        <f t="shared" si="1"/>
        <v>0</v>
      </c>
      <c r="K76" s="89" t="s">
        <v>184</v>
      </c>
      <c r="L76" s="13">
        <v>7.0782256425199553E-3</v>
      </c>
      <c r="M76" s="80"/>
      <c r="N76" s="54">
        <f t="shared" si="4"/>
        <v>0</v>
      </c>
      <c r="O76" s="80"/>
      <c r="P76" s="54">
        <f t="shared" si="2"/>
        <v>0</v>
      </c>
      <c r="R76" s="89" t="s">
        <v>184</v>
      </c>
      <c r="S76" s="53"/>
      <c r="T76" s="80"/>
      <c r="U76" s="54" t="e">
        <f t="shared" si="3"/>
        <v>#DIV/0!</v>
      </c>
      <c r="V76" s="80"/>
      <c r="W76" s="54">
        <f t="shared" si="5"/>
        <v>0</v>
      </c>
    </row>
    <row r="77" spans="1:23" ht="15" thickBot="1" x14ac:dyDescent="0.4">
      <c r="A77" s="74">
        <v>2022</v>
      </c>
      <c r="B77" s="77" t="s">
        <v>175</v>
      </c>
      <c r="C77" s="77" t="s">
        <v>185</v>
      </c>
      <c r="D77" s="18">
        <v>5.6049802830685663E-4</v>
      </c>
      <c r="E77" s="21">
        <v>1.5665420284167331E-2</v>
      </c>
      <c r="G77" s="87">
        <f t="shared" si="6"/>
        <v>0</v>
      </c>
      <c r="H77" s="79"/>
      <c r="I77" s="16">
        <f t="shared" si="1"/>
        <v>0</v>
      </c>
      <c r="K77" s="89" t="s">
        <v>185</v>
      </c>
      <c r="L77" s="13">
        <v>5.6049802830685663E-4</v>
      </c>
      <c r="M77" s="80"/>
      <c r="N77" s="54">
        <f t="shared" si="4"/>
        <v>0</v>
      </c>
      <c r="O77" s="80"/>
      <c r="P77" s="54">
        <f t="shared" si="2"/>
        <v>0</v>
      </c>
      <c r="R77" s="89" t="s">
        <v>185</v>
      </c>
      <c r="S77" s="53"/>
      <c r="T77" s="80"/>
      <c r="U77" s="54" t="e">
        <f t="shared" si="3"/>
        <v>#DIV/0!</v>
      </c>
      <c r="V77" s="80"/>
      <c r="W77" s="54">
        <f t="shared" si="5"/>
        <v>0</v>
      </c>
    </row>
    <row r="78" spans="1:23" ht="15" thickBot="1" x14ac:dyDescent="0.4">
      <c r="A78" s="74">
        <v>2022</v>
      </c>
      <c r="B78" s="77" t="s">
        <v>175</v>
      </c>
      <c r="C78" s="77" t="s">
        <v>186</v>
      </c>
      <c r="D78" s="18">
        <v>7.6919414525046829E-4</v>
      </c>
      <c r="E78" s="21">
        <v>2.789272267110782E-2</v>
      </c>
      <c r="G78" s="87">
        <f t="shared" si="6"/>
        <v>0</v>
      </c>
      <c r="H78" s="79"/>
      <c r="I78" s="16">
        <f>SUM($G78*$E78)</f>
        <v>0</v>
      </c>
      <c r="K78" s="89" t="s">
        <v>186</v>
      </c>
      <c r="L78" s="13">
        <v>7.6919414525046829E-4</v>
      </c>
      <c r="M78" s="80"/>
      <c r="N78" s="54">
        <f t="shared" si="4"/>
        <v>0</v>
      </c>
      <c r="O78" s="80"/>
      <c r="P78" s="54">
        <f t="shared" si="2"/>
        <v>0</v>
      </c>
      <c r="R78" s="89" t="s">
        <v>186</v>
      </c>
      <c r="S78" s="53"/>
      <c r="T78" s="80"/>
      <c r="U78" s="54" t="e">
        <f t="shared" si="3"/>
        <v>#DIV/0!</v>
      </c>
      <c r="V78" s="80"/>
      <c r="W78" s="54">
        <f t="shared" si="5"/>
        <v>0</v>
      </c>
    </row>
    <row r="79" spans="1:23" ht="15" thickBot="1" x14ac:dyDescent="0.4">
      <c r="A79" s="74">
        <v>2022</v>
      </c>
      <c r="B79" s="77" t="s">
        <v>175</v>
      </c>
      <c r="C79" s="77" t="s">
        <v>187</v>
      </c>
      <c r="D79" s="18">
        <v>1.23375554400008E-3</v>
      </c>
      <c r="E79" s="21">
        <v>5.2366194246577423E-2</v>
      </c>
      <c r="G79" s="87">
        <f t="shared" si="6"/>
        <v>0</v>
      </c>
      <c r="H79" s="79"/>
      <c r="I79" s="16">
        <f t="shared" si="1"/>
        <v>0</v>
      </c>
      <c r="K79" s="89" t="s">
        <v>187</v>
      </c>
      <c r="L79" s="13">
        <v>1.23375554400008E-3</v>
      </c>
      <c r="M79" s="80"/>
      <c r="N79" s="54">
        <f t="shared" si="4"/>
        <v>0</v>
      </c>
      <c r="O79" s="80"/>
      <c r="P79" s="54">
        <f t="shared" si="2"/>
        <v>0</v>
      </c>
      <c r="R79" s="89" t="s">
        <v>187</v>
      </c>
      <c r="S79" s="53"/>
      <c r="T79" s="80"/>
      <c r="U79" s="54" t="e">
        <f t="shared" si="3"/>
        <v>#DIV/0!</v>
      </c>
      <c r="V79" s="80"/>
      <c r="W79" s="54">
        <f t="shared" si="5"/>
        <v>0</v>
      </c>
    </row>
    <row r="80" spans="1:23" ht="15" thickBot="1" x14ac:dyDescent="0.4">
      <c r="A80" s="74">
        <v>2022</v>
      </c>
      <c r="B80" s="77" t="s">
        <v>188</v>
      </c>
      <c r="C80" s="77" t="s">
        <v>189</v>
      </c>
      <c r="D80" s="18">
        <v>2.1648020282403348E-2</v>
      </c>
      <c r="E80" s="21">
        <v>6.4384843272063425E-2</v>
      </c>
      <c r="G80" s="87">
        <f t="shared" si="6"/>
        <v>0</v>
      </c>
      <c r="H80" s="79"/>
      <c r="I80" s="16">
        <f t="shared" si="1"/>
        <v>0</v>
      </c>
      <c r="K80" s="89" t="s">
        <v>189</v>
      </c>
      <c r="L80" s="13">
        <v>2.1648020282403348E-2</v>
      </c>
      <c r="M80" s="80"/>
      <c r="N80" s="54">
        <f t="shared" si="4"/>
        <v>0</v>
      </c>
      <c r="O80" s="80"/>
      <c r="P80" s="54">
        <f t="shared" si="2"/>
        <v>0</v>
      </c>
      <c r="R80" s="89" t="s">
        <v>189</v>
      </c>
      <c r="S80" s="53"/>
      <c r="T80" s="80"/>
      <c r="U80" s="54" t="e">
        <f t="shared" si="3"/>
        <v>#DIV/0!</v>
      </c>
      <c r="V80" s="80"/>
      <c r="W80" s="54">
        <f t="shared" si="5"/>
        <v>0</v>
      </c>
    </row>
    <row r="81" spans="1:23" ht="15" thickBot="1" x14ac:dyDescent="0.4">
      <c r="A81" s="74">
        <v>2022</v>
      </c>
      <c r="B81" s="77" t="s">
        <v>188</v>
      </c>
      <c r="C81" s="77" t="s">
        <v>190</v>
      </c>
      <c r="D81" s="18">
        <v>4.5135947249311578E-3</v>
      </c>
      <c r="E81" s="21">
        <v>2.5897729572377792E-2</v>
      </c>
      <c r="G81" s="87">
        <f t="shared" ref="G81:G108" si="7">SUM($G$8*D81)</f>
        <v>0</v>
      </c>
      <c r="H81" s="79"/>
      <c r="I81" s="16">
        <f t="shared" si="1"/>
        <v>0</v>
      </c>
      <c r="K81" s="89" t="s">
        <v>190</v>
      </c>
      <c r="L81" s="13">
        <v>4.5135947249311578E-3</v>
      </c>
      <c r="M81" s="80"/>
      <c r="N81" s="54">
        <f t="shared" si="4"/>
        <v>0</v>
      </c>
      <c r="O81" s="80"/>
      <c r="P81" s="54">
        <f t="shared" si="2"/>
        <v>0</v>
      </c>
      <c r="R81" s="89" t="s">
        <v>190</v>
      </c>
      <c r="S81" s="53"/>
      <c r="T81" s="80"/>
      <c r="U81" s="54" t="e">
        <f t="shared" si="3"/>
        <v>#DIV/0!</v>
      </c>
      <c r="V81" s="80"/>
      <c r="W81" s="54">
        <f t="shared" si="5"/>
        <v>0</v>
      </c>
    </row>
    <row r="82" spans="1:23" ht="15" thickBot="1" x14ac:dyDescent="0.4">
      <c r="A82" s="74">
        <v>2022</v>
      </c>
      <c r="B82" s="77" t="s">
        <v>188</v>
      </c>
      <c r="C82" s="77" t="s">
        <v>191</v>
      </c>
      <c r="D82" s="18">
        <v>4.3148957650617437E-2</v>
      </c>
      <c r="E82" s="21">
        <v>7.9470070896120848E-2</v>
      </c>
      <c r="G82" s="87">
        <f t="shared" si="7"/>
        <v>0</v>
      </c>
      <c r="H82" s="79"/>
      <c r="I82" s="16">
        <f t="shared" si="1"/>
        <v>0</v>
      </c>
      <c r="K82" s="89" t="s">
        <v>191</v>
      </c>
      <c r="L82" s="13">
        <v>4.3148957650617437E-2</v>
      </c>
      <c r="M82" s="80"/>
      <c r="N82" s="54">
        <f t="shared" si="4"/>
        <v>0</v>
      </c>
      <c r="O82" s="80"/>
      <c r="P82" s="54">
        <f t="shared" si="2"/>
        <v>0</v>
      </c>
      <c r="R82" s="89" t="s">
        <v>191</v>
      </c>
      <c r="S82" s="53"/>
      <c r="T82" s="80"/>
      <c r="U82" s="54" t="e">
        <f t="shared" si="3"/>
        <v>#DIV/0!</v>
      </c>
      <c r="V82" s="80"/>
      <c r="W82" s="54">
        <f t="shared" si="5"/>
        <v>0</v>
      </c>
    </row>
    <row r="83" spans="1:23" ht="15" thickBot="1" x14ac:dyDescent="0.4">
      <c r="A83" s="74">
        <v>2022</v>
      </c>
      <c r="B83" s="77" t="s">
        <v>188</v>
      </c>
      <c r="C83" s="77" t="s">
        <v>192</v>
      </c>
      <c r="D83" s="18">
        <v>1.6295983298697965E-3</v>
      </c>
      <c r="E83" s="21">
        <v>4.6304523837005326E-2</v>
      </c>
      <c r="G83" s="87">
        <f t="shared" si="7"/>
        <v>0</v>
      </c>
      <c r="H83" s="79"/>
      <c r="I83" s="16">
        <f t="shared" si="1"/>
        <v>0</v>
      </c>
      <c r="K83" s="89" t="s">
        <v>192</v>
      </c>
      <c r="L83" s="13">
        <v>1.6295983298697965E-3</v>
      </c>
      <c r="M83" s="80"/>
      <c r="N83" s="54">
        <f t="shared" si="4"/>
        <v>0</v>
      </c>
      <c r="O83" s="80"/>
      <c r="P83" s="54">
        <f t="shared" si="2"/>
        <v>0</v>
      </c>
      <c r="R83" s="89" t="s">
        <v>192</v>
      </c>
      <c r="S83" s="53"/>
      <c r="T83" s="80"/>
      <c r="U83" s="54" t="e">
        <f t="shared" si="3"/>
        <v>#DIV/0!</v>
      </c>
      <c r="V83" s="80"/>
      <c r="W83" s="54">
        <f t="shared" si="5"/>
        <v>0</v>
      </c>
    </row>
    <row r="84" spans="1:23" ht="15" thickBot="1" x14ac:dyDescent="0.4">
      <c r="A84" s="74">
        <v>2022</v>
      </c>
      <c r="B84" s="77" t="s">
        <v>188</v>
      </c>
      <c r="C84" s="77" t="s">
        <v>193</v>
      </c>
      <c r="D84" s="18">
        <v>5.9564211900835343E-2</v>
      </c>
      <c r="E84" s="21">
        <v>8.2670194912025041E-2</v>
      </c>
      <c r="G84" s="87">
        <f t="shared" si="7"/>
        <v>0</v>
      </c>
      <c r="H84" s="79"/>
      <c r="I84" s="16">
        <f t="shared" ref="I84:I108" si="8">SUM($G84*$E84)</f>
        <v>0</v>
      </c>
      <c r="K84" s="89" t="s">
        <v>193</v>
      </c>
      <c r="L84" s="13">
        <v>5.9564211900835343E-2</v>
      </c>
      <c r="M84" s="80"/>
      <c r="N84" s="54">
        <f t="shared" ref="N84:N108" si="9">SUM($G$8*$L84)</f>
        <v>0</v>
      </c>
      <c r="O84" s="80"/>
      <c r="P84" s="54">
        <f t="shared" ref="P84:P108" si="10">SUM($N84*$E84)</f>
        <v>0</v>
      </c>
      <c r="R84" s="89" t="s">
        <v>193</v>
      </c>
      <c r="S84" s="53"/>
      <c r="T84" s="80"/>
      <c r="U84" s="54" t="e">
        <f t="shared" ref="U84:U108" si="11">SUM(S84/$G$8)</f>
        <v>#DIV/0!</v>
      </c>
      <c r="V84" s="80"/>
      <c r="W84" s="54">
        <f t="shared" ref="W84:W108" si="12">SUM($S84*$E84)</f>
        <v>0</v>
      </c>
    </row>
    <row r="85" spans="1:23" ht="15" thickBot="1" x14ac:dyDescent="0.4">
      <c r="A85" s="74">
        <v>2022</v>
      </c>
      <c r="B85" s="77" t="s">
        <v>188</v>
      </c>
      <c r="C85" s="77" t="s">
        <v>194</v>
      </c>
      <c r="D85" s="18">
        <v>5.0899950637788918E-2</v>
      </c>
      <c r="E85" s="21">
        <v>5.8038880198206744E-2</v>
      </c>
      <c r="G85" s="87">
        <f t="shared" si="7"/>
        <v>0</v>
      </c>
      <c r="H85" s="79"/>
      <c r="I85" s="16">
        <f t="shared" si="8"/>
        <v>0</v>
      </c>
      <c r="K85" s="89" t="s">
        <v>194</v>
      </c>
      <c r="L85" s="13">
        <v>5.0899950637788918E-2</v>
      </c>
      <c r="M85" s="80"/>
      <c r="N85" s="54">
        <f t="shared" si="9"/>
        <v>0</v>
      </c>
      <c r="O85" s="80"/>
      <c r="P85" s="54">
        <f t="shared" si="10"/>
        <v>0</v>
      </c>
      <c r="R85" s="89" t="s">
        <v>194</v>
      </c>
      <c r="S85" s="53"/>
      <c r="T85" s="80"/>
      <c r="U85" s="54" t="e">
        <f t="shared" si="11"/>
        <v>#DIV/0!</v>
      </c>
      <c r="V85" s="80"/>
      <c r="W85" s="54">
        <f t="shared" si="12"/>
        <v>0</v>
      </c>
    </row>
    <row r="86" spans="1:23" ht="15" thickBot="1" x14ac:dyDescent="0.4">
      <c r="A86" s="74">
        <v>2022</v>
      </c>
      <c r="B86" s="77" t="s">
        <v>188</v>
      </c>
      <c r="C86" s="77" t="s">
        <v>195</v>
      </c>
      <c r="D86" s="18">
        <v>4.3074139085441344E-3</v>
      </c>
      <c r="E86" s="21">
        <v>2.2519355431919436E-2</v>
      </c>
      <c r="G86" s="87">
        <f t="shared" si="7"/>
        <v>0</v>
      </c>
      <c r="H86" s="79"/>
      <c r="I86" s="16">
        <f t="shared" si="8"/>
        <v>0</v>
      </c>
      <c r="K86" s="89" t="s">
        <v>195</v>
      </c>
      <c r="L86" s="13">
        <v>4.3074139085441344E-3</v>
      </c>
      <c r="M86" s="80"/>
      <c r="N86" s="54">
        <f t="shared" si="9"/>
        <v>0</v>
      </c>
      <c r="O86" s="80"/>
      <c r="P86" s="54">
        <f t="shared" si="10"/>
        <v>0</v>
      </c>
      <c r="R86" s="89" t="s">
        <v>195</v>
      </c>
      <c r="S86" s="53"/>
      <c r="T86" s="80"/>
      <c r="U86" s="54" t="e">
        <f t="shared" si="11"/>
        <v>#DIV/0!</v>
      </c>
      <c r="V86" s="80"/>
      <c r="W86" s="54">
        <f t="shared" si="12"/>
        <v>0</v>
      </c>
    </row>
    <row r="87" spans="1:23" ht="15" thickBot="1" x14ac:dyDescent="0.4">
      <c r="A87" s="74">
        <v>2022</v>
      </c>
      <c r="B87" s="77" t="s">
        <v>196</v>
      </c>
      <c r="C87" s="77" t="s">
        <v>197</v>
      </c>
      <c r="D87" s="18">
        <v>9.484997334926799E-4</v>
      </c>
      <c r="E87" s="21">
        <v>2.6605876457969847E-2</v>
      </c>
      <c r="G87" s="87">
        <f t="shared" si="7"/>
        <v>0</v>
      </c>
      <c r="H87" s="79"/>
      <c r="I87" s="16">
        <f t="shared" si="8"/>
        <v>0</v>
      </c>
      <c r="K87" s="89" t="s">
        <v>197</v>
      </c>
      <c r="L87" s="13">
        <v>9.484997334926799E-4</v>
      </c>
      <c r="M87" s="80"/>
      <c r="N87" s="54">
        <f t="shared" si="9"/>
        <v>0</v>
      </c>
      <c r="O87" s="80"/>
      <c r="P87" s="54">
        <f t="shared" si="10"/>
        <v>0</v>
      </c>
      <c r="R87" s="89" t="s">
        <v>197</v>
      </c>
      <c r="S87" s="53"/>
      <c r="T87" s="80"/>
      <c r="U87" s="54" t="e">
        <f t="shared" si="11"/>
        <v>#DIV/0!</v>
      </c>
      <c r="V87" s="80"/>
      <c r="W87" s="54">
        <f t="shared" si="12"/>
        <v>0</v>
      </c>
    </row>
    <row r="88" spans="1:23" ht="15" thickBot="1" x14ac:dyDescent="0.4">
      <c r="A88" s="74">
        <v>2022</v>
      </c>
      <c r="B88" s="77" t="s">
        <v>196</v>
      </c>
      <c r="C88" s="77" t="s">
        <v>198</v>
      </c>
      <c r="D88" s="18">
        <v>2.9994232574660135E-3</v>
      </c>
      <c r="E88" s="21">
        <v>1.2935716033704083E-2</v>
      </c>
      <c r="G88" s="87">
        <f t="shared" si="7"/>
        <v>0</v>
      </c>
      <c r="H88" s="79"/>
      <c r="I88" s="16">
        <f t="shared" si="8"/>
        <v>0</v>
      </c>
      <c r="K88" s="89" t="s">
        <v>198</v>
      </c>
      <c r="L88" s="13">
        <v>2.9994232574660135E-3</v>
      </c>
      <c r="M88" s="80"/>
      <c r="N88" s="54">
        <f t="shared" si="9"/>
        <v>0</v>
      </c>
      <c r="O88" s="80"/>
      <c r="P88" s="54">
        <f t="shared" si="10"/>
        <v>0</v>
      </c>
      <c r="R88" s="89" t="s">
        <v>198</v>
      </c>
      <c r="S88" s="53"/>
      <c r="T88" s="80"/>
      <c r="U88" s="54" t="e">
        <f t="shared" si="11"/>
        <v>#DIV/0!</v>
      </c>
      <c r="V88" s="80"/>
      <c r="W88" s="54">
        <f t="shared" si="12"/>
        <v>0</v>
      </c>
    </row>
    <row r="89" spans="1:23" ht="15" thickBot="1" x14ac:dyDescent="0.4">
      <c r="A89" s="74">
        <v>2022</v>
      </c>
      <c r="B89" s="77" t="s">
        <v>196</v>
      </c>
      <c r="C89" s="77" t="s">
        <v>199</v>
      </c>
      <c r="D89" s="18">
        <v>3.2041371486916546E-4</v>
      </c>
      <c r="E89" s="21">
        <v>1.9947783287723387E-2</v>
      </c>
      <c r="G89" s="87">
        <f t="shared" si="7"/>
        <v>0</v>
      </c>
      <c r="H89" s="79"/>
      <c r="I89" s="16">
        <f t="shared" si="8"/>
        <v>0</v>
      </c>
      <c r="K89" s="89" t="s">
        <v>199</v>
      </c>
      <c r="L89" s="13">
        <v>3.2041371486916546E-4</v>
      </c>
      <c r="M89" s="80"/>
      <c r="N89" s="54">
        <f t="shared" si="9"/>
        <v>0</v>
      </c>
      <c r="O89" s="80"/>
      <c r="P89" s="54">
        <f t="shared" si="10"/>
        <v>0</v>
      </c>
      <c r="R89" s="89" t="s">
        <v>199</v>
      </c>
      <c r="S89" s="53"/>
      <c r="T89" s="80"/>
      <c r="U89" s="54" t="e">
        <f t="shared" si="11"/>
        <v>#DIV/0!</v>
      </c>
      <c r="V89" s="80"/>
      <c r="W89" s="54">
        <f t="shared" si="12"/>
        <v>0</v>
      </c>
    </row>
    <row r="90" spans="1:23" ht="15" thickBot="1" x14ac:dyDescent="0.4">
      <c r="A90" s="74">
        <v>2022</v>
      </c>
      <c r="B90" s="77" t="s">
        <v>196</v>
      </c>
      <c r="C90" s="77" t="s">
        <v>200</v>
      </c>
      <c r="D90" s="18">
        <v>8.0129855449972908E-5</v>
      </c>
      <c r="E90" s="21">
        <v>4.4289485875482426E-2</v>
      </c>
      <c r="G90" s="87">
        <f t="shared" si="7"/>
        <v>0</v>
      </c>
      <c r="H90" s="79"/>
      <c r="I90" s="16">
        <f t="shared" si="8"/>
        <v>0</v>
      </c>
      <c r="K90" s="89" t="s">
        <v>200</v>
      </c>
      <c r="L90" s="13">
        <v>8.0129855449972908E-5</v>
      </c>
      <c r="M90" s="80"/>
      <c r="N90" s="54">
        <f t="shared" si="9"/>
        <v>0</v>
      </c>
      <c r="O90" s="80"/>
      <c r="P90" s="54">
        <f t="shared" si="10"/>
        <v>0</v>
      </c>
      <c r="R90" s="89" t="s">
        <v>200</v>
      </c>
      <c r="S90" s="53"/>
      <c r="T90" s="80"/>
      <c r="U90" s="54" t="e">
        <f t="shared" si="11"/>
        <v>#DIV/0!</v>
      </c>
      <c r="V90" s="80"/>
      <c r="W90" s="54">
        <f t="shared" si="12"/>
        <v>0</v>
      </c>
    </row>
    <row r="91" spans="1:23" ht="15" thickBot="1" x14ac:dyDescent="0.4">
      <c r="A91" s="74">
        <v>2022</v>
      </c>
      <c r="B91" s="77" t="s">
        <v>201</v>
      </c>
      <c r="C91" s="77" t="s">
        <v>202</v>
      </c>
      <c r="D91" s="18">
        <v>4.9699580406081184E-3</v>
      </c>
      <c r="E91" s="21">
        <v>7.6107289183902957E-2</v>
      </c>
      <c r="G91" s="87">
        <f t="shared" si="7"/>
        <v>0</v>
      </c>
      <c r="H91" s="79"/>
      <c r="I91" s="16">
        <f t="shared" si="8"/>
        <v>0</v>
      </c>
      <c r="K91" s="89" t="s">
        <v>202</v>
      </c>
      <c r="L91" s="13">
        <v>4.9699580406081184E-3</v>
      </c>
      <c r="M91" s="80"/>
      <c r="N91" s="54">
        <f t="shared" si="9"/>
        <v>0</v>
      </c>
      <c r="O91" s="80"/>
      <c r="P91" s="54">
        <f t="shared" si="10"/>
        <v>0</v>
      </c>
      <c r="R91" s="89" t="s">
        <v>202</v>
      </c>
      <c r="S91" s="53"/>
      <c r="T91" s="80"/>
      <c r="U91" s="54" t="e">
        <f t="shared" si="11"/>
        <v>#DIV/0!</v>
      </c>
      <c r="V91" s="80"/>
      <c r="W91" s="54">
        <f t="shared" si="12"/>
        <v>0</v>
      </c>
    </row>
    <row r="92" spans="1:23" ht="15" thickBot="1" x14ac:dyDescent="0.4">
      <c r="A92" s="74">
        <v>2022</v>
      </c>
      <c r="B92" s="77" t="s">
        <v>201</v>
      </c>
      <c r="C92" s="77" t="s">
        <v>203</v>
      </c>
      <c r="D92" s="18">
        <v>1.5677459755345654E-3</v>
      </c>
      <c r="E92" s="21">
        <v>2.5028535042140847E-2</v>
      </c>
      <c r="G92" s="87">
        <f t="shared" si="7"/>
        <v>0</v>
      </c>
      <c r="H92" s="79"/>
      <c r="I92" s="16">
        <f t="shared" si="8"/>
        <v>0</v>
      </c>
      <c r="K92" s="89" t="s">
        <v>203</v>
      </c>
      <c r="L92" s="13">
        <v>1.5677459755345654E-3</v>
      </c>
      <c r="M92" s="80"/>
      <c r="N92" s="54">
        <f t="shared" si="9"/>
        <v>0</v>
      </c>
      <c r="O92" s="80"/>
      <c r="P92" s="54">
        <f t="shared" si="10"/>
        <v>0</v>
      </c>
      <c r="R92" s="89" t="s">
        <v>203</v>
      </c>
      <c r="S92" s="53"/>
      <c r="T92" s="80"/>
      <c r="U92" s="54" t="e">
        <f t="shared" si="11"/>
        <v>#DIV/0!</v>
      </c>
      <c r="V92" s="80"/>
      <c r="W92" s="54">
        <f t="shared" si="12"/>
        <v>0</v>
      </c>
    </row>
    <row r="93" spans="1:23" ht="15" thickBot="1" x14ac:dyDescent="0.4">
      <c r="A93" s="74">
        <v>2022</v>
      </c>
      <c r="B93" s="77" t="s">
        <v>201</v>
      </c>
      <c r="C93" s="77" t="s">
        <v>204</v>
      </c>
      <c r="D93" s="18">
        <v>4.4511750583345489E-3</v>
      </c>
      <c r="E93" s="21">
        <v>3.4674079710141782E-2</v>
      </c>
      <c r="G93" s="87">
        <f t="shared" si="7"/>
        <v>0</v>
      </c>
      <c r="H93" s="79"/>
      <c r="I93" s="16">
        <f t="shared" si="8"/>
        <v>0</v>
      </c>
      <c r="K93" s="89" t="s">
        <v>204</v>
      </c>
      <c r="L93" s="13">
        <v>4.4511750583345489E-3</v>
      </c>
      <c r="M93" s="80"/>
      <c r="N93" s="54">
        <f t="shared" si="9"/>
        <v>0</v>
      </c>
      <c r="O93" s="80"/>
      <c r="P93" s="54">
        <f t="shared" si="10"/>
        <v>0</v>
      </c>
      <c r="R93" s="89" t="s">
        <v>204</v>
      </c>
      <c r="S93" s="53"/>
      <c r="T93" s="80"/>
      <c r="U93" s="54" t="e">
        <f t="shared" si="11"/>
        <v>#DIV/0!</v>
      </c>
      <c r="V93" s="80"/>
      <c r="W93" s="54">
        <f t="shared" si="12"/>
        <v>0</v>
      </c>
    </row>
    <row r="94" spans="1:23" ht="15" thickBot="1" x14ac:dyDescent="0.4">
      <c r="A94" s="74">
        <v>2022</v>
      </c>
      <c r="B94" s="77" t="s">
        <v>201</v>
      </c>
      <c r="C94" s="77" t="s">
        <v>205</v>
      </c>
      <c r="D94" s="18">
        <v>1.0549638487596063E-2</v>
      </c>
      <c r="E94" s="21">
        <v>2.077691847557097E-2</v>
      </c>
      <c r="G94" s="87">
        <f t="shared" si="7"/>
        <v>0</v>
      </c>
      <c r="H94" s="79"/>
      <c r="I94" s="16">
        <f t="shared" si="8"/>
        <v>0</v>
      </c>
      <c r="K94" s="89" t="s">
        <v>205</v>
      </c>
      <c r="L94" s="13">
        <v>1.0549638487596063E-2</v>
      </c>
      <c r="M94" s="80"/>
      <c r="N94" s="54">
        <f t="shared" si="9"/>
        <v>0</v>
      </c>
      <c r="O94" s="80"/>
      <c r="P94" s="54">
        <f t="shared" si="10"/>
        <v>0</v>
      </c>
      <c r="R94" s="89" t="s">
        <v>205</v>
      </c>
      <c r="S94" s="53"/>
      <c r="T94" s="80"/>
      <c r="U94" s="54" t="e">
        <f t="shared" si="11"/>
        <v>#DIV/0!</v>
      </c>
      <c r="V94" s="80"/>
      <c r="W94" s="54">
        <f t="shared" si="12"/>
        <v>0</v>
      </c>
    </row>
    <row r="95" spans="1:23" ht="15" thickBot="1" x14ac:dyDescent="0.4">
      <c r="A95" s="74">
        <v>2022</v>
      </c>
      <c r="B95" s="77" t="s">
        <v>206</v>
      </c>
      <c r="C95" s="77" t="s">
        <v>207</v>
      </c>
      <c r="D95" s="18">
        <v>1.429668726048907E-2</v>
      </c>
      <c r="E95" s="21">
        <v>1.6100234371099038E-2</v>
      </c>
      <c r="G95" s="87">
        <f t="shared" si="7"/>
        <v>0</v>
      </c>
      <c r="H95" s="79"/>
      <c r="I95" s="16">
        <f t="shared" si="8"/>
        <v>0</v>
      </c>
      <c r="K95" s="89" t="s">
        <v>207</v>
      </c>
      <c r="L95" s="13">
        <v>1.429668726048907E-2</v>
      </c>
      <c r="M95" s="80"/>
      <c r="N95" s="54">
        <f t="shared" si="9"/>
        <v>0</v>
      </c>
      <c r="O95" s="80"/>
      <c r="P95" s="54">
        <f t="shared" si="10"/>
        <v>0</v>
      </c>
      <c r="R95" s="89" t="s">
        <v>207</v>
      </c>
      <c r="S95" s="53"/>
      <c r="T95" s="80"/>
      <c r="U95" s="54" t="e">
        <f t="shared" si="11"/>
        <v>#DIV/0!</v>
      </c>
      <c r="V95" s="80"/>
      <c r="W95" s="54">
        <f t="shared" si="12"/>
        <v>0</v>
      </c>
    </row>
    <row r="96" spans="1:23" ht="15" thickBot="1" x14ac:dyDescent="0.4">
      <c r="A96" s="74">
        <v>2022</v>
      </c>
      <c r="B96" s="77" t="s">
        <v>206</v>
      </c>
      <c r="C96" s="77" t="s">
        <v>208</v>
      </c>
      <c r="D96" s="18">
        <v>5.2023185307758041E-2</v>
      </c>
      <c r="E96" s="21">
        <v>1.4239318648862478E-2</v>
      </c>
      <c r="G96" s="87">
        <f t="shared" si="7"/>
        <v>0</v>
      </c>
      <c r="H96" s="79"/>
      <c r="I96" s="16">
        <f t="shared" si="8"/>
        <v>0</v>
      </c>
      <c r="K96" s="89" t="s">
        <v>208</v>
      </c>
      <c r="L96" s="13">
        <v>5.2023185307758041E-2</v>
      </c>
      <c r="M96" s="80"/>
      <c r="N96" s="54">
        <f t="shared" si="9"/>
        <v>0</v>
      </c>
      <c r="O96" s="80"/>
      <c r="P96" s="54">
        <f t="shared" si="10"/>
        <v>0</v>
      </c>
      <c r="R96" s="89" t="s">
        <v>208</v>
      </c>
      <c r="S96" s="53"/>
      <c r="T96" s="80"/>
      <c r="U96" s="54" t="e">
        <f t="shared" si="11"/>
        <v>#DIV/0!</v>
      </c>
      <c r="V96" s="80"/>
      <c r="W96" s="54">
        <f t="shared" si="12"/>
        <v>0</v>
      </c>
    </row>
    <row r="97" spans="1:23" ht="15" thickBot="1" x14ac:dyDescent="0.4">
      <c r="A97" s="74">
        <v>2022</v>
      </c>
      <c r="B97" s="77" t="s">
        <v>206</v>
      </c>
      <c r="C97" s="77" t="s">
        <v>209</v>
      </c>
      <c r="D97" s="18">
        <v>8.6748821876109269E-3</v>
      </c>
      <c r="E97" s="21">
        <v>3.9115778201558996E-2</v>
      </c>
      <c r="G97" s="87">
        <f t="shared" si="7"/>
        <v>0</v>
      </c>
      <c r="H97" s="79"/>
      <c r="I97" s="16">
        <f t="shared" si="8"/>
        <v>0</v>
      </c>
      <c r="K97" s="89" t="s">
        <v>209</v>
      </c>
      <c r="L97" s="13">
        <v>8.6748821876109269E-3</v>
      </c>
      <c r="M97" s="80"/>
      <c r="N97" s="54">
        <f t="shared" si="9"/>
        <v>0</v>
      </c>
      <c r="O97" s="80"/>
      <c r="P97" s="54">
        <f t="shared" si="10"/>
        <v>0</v>
      </c>
      <c r="R97" s="89" t="s">
        <v>209</v>
      </c>
      <c r="S97" s="53"/>
      <c r="T97" s="80"/>
      <c r="U97" s="54" t="e">
        <f t="shared" si="11"/>
        <v>#DIV/0!</v>
      </c>
      <c r="V97" s="80"/>
      <c r="W97" s="54">
        <f t="shared" si="12"/>
        <v>0</v>
      </c>
    </row>
    <row r="98" spans="1:23" ht="15" thickBot="1" x14ac:dyDescent="0.4">
      <c r="A98" s="74">
        <v>2022</v>
      </c>
      <c r="B98" s="77" t="s">
        <v>206</v>
      </c>
      <c r="C98" s="77" t="s">
        <v>210</v>
      </c>
      <c r="D98" s="18">
        <v>3.5565138242408978E-5</v>
      </c>
      <c r="E98" s="21">
        <v>6.4488342044303718E-2</v>
      </c>
      <c r="G98" s="87">
        <f t="shared" si="7"/>
        <v>0</v>
      </c>
      <c r="H98" s="79"/>
      <c r="I98" s="16">
        <f t="shared" si="8"/>
        <v>0</v>
      </c>
      <c r="K98" s="89" t="s">
        <v>210</v>
      </c>
      <c r="L98" s="13">
        <v>3.5565138242408978E-5</v>
      </c>
      <c r="M98" s="80"/>
      <c r="N98" s="54">
        <f t="shared" si="9"/>
        <v>0</v>
      </c>
      <c r="O98" s="80"/>
      <c r="P98" s="54">
        <f t="shared" si="10"/>
        <v>0</v>
      </c>
      <c r="R98" s="89" t="s">
        <v>210</v>
      </c>
      <c r="S98" s="53"/>
      <c r="T98" s="80"/>
      <c r="U98" s="54" t="e">
        <f t="shared" si="11"/>
        <v>#DIV/0!</v>
      </c>
      <c r="V98" s="80"/>
      <c r="W98" s="54">
        <f t="shared" si="12"/>
        <v>0</v>
      </c>
    </row>
    <row r="99" spans="1:23" ht="15" thickBot="1" x14ac:dyDescent="0.4">
      <c r="A99" s="74">
        <v>2022</v>
      </c>
      <c r="B99" s="77" t="s">
        <v>206</v>
      </c>
      <c r="C99" s="77" t="s">
        <v>211</v>
      </c>
      <c r="D99" s="18">
        <v>3.5177927959217556E-3</v>
      </c>
      <c r="E99" s="21">
        <v>2.8142507054309453E-2</v>
      </c>
      <c r="G99" s="87">
        <f t="shared" si="7"/>
        <v>0</v>
      </c>
      <c r="H99" s="79"/>
      <c r="I99" s="16">
        <f t="shared" si="8"/>
        <v>0</v>
      </c>
      <c r="K99" s="89" t="s">
        <v>211</v>
      </c>
      <c r="L99" s="13">
        <v>3.5177927959217556E-3</v>
      </c>
      <c r="M99" s="80"/>
      <c r="N99" s="54">
        <f t="shared" si="9"/>
        <v>0</v>
      </c>
      <c r="O99" s="80"/>
      <c r="P99" s="54">
        <f t="shared" si="10"/>
        <v>0</v>
      </c>
      <c r="R99" s="89" t="s">
        <v>211</v>
      </c>
      <c r="S99" s="53"/>
      <c r="T99" s="80"/>
      <c r="U99" s="54" t="e">
        <f t="shared" si="11"/>
        <v>#DIV/0!</v>
      </c>
      <c r="V99" s="80"/>
      <c r="W99" s="54">
        <f t="shared" si="12"/>
        <v>0</v>
      </c>
    </row>
    <row r="100" spans="1:23" ht="15" thickBot="1" x14ac:dyDescent="0.4">
      <c r="A100" s="74">
        <v>2022</v>
      </c>
      <c r="B100" s="77" t="s">
        <v>206</v>
      </c>
      <c r="C100" s="77" t="s">
        <v>212</v>
      </c>
      <c r="D100" s="18">
        <v>3.6495658689770331E-3</v>
      </c>
      <c r="E100" s="21">
        <v>3.9109713130298998E-2</v>
      </c>
      <c r="G100" s="87">
        <f t="shared" si="7"/>
        <v>0</v>
      </c>
      <c r="H100" s="79"/>
      <c r="I100" s="16">
        <f t="shared" si="8"/>
        <v>0</v>
      </c>
      <c r="K100" s="89" t="s">
        <v>212</v>
      </c>
      <c r="L100" s="13">
        <v>3.6495658689770331E-3</v>
      </c>
      <c r="M100" s="80"/>
      <c r="N100" s="54">
        <f t="shared" si="9"/>
        <v>0</v>
      </c>
      <c r="O100" s="80"/>
      <c r="P100" s="54">
        <f t="shared" si="10"/>
        <v>0</v>
      </c>
      <c r="R100" s="89" t="s">
        <v>212</v>
      </c>
      <c r="S100" s="53"/>
      <c r="T100" s="80"/>
      <c r="U100" s="54" t="e">
        <f t="shared" si="11"/>
        <v>#DIV/0!</v>
      </c>
      <c r="V100" s="80"/>
      <c r="W100" s="54">
        <f t="shared" si="12"/>
        <v>0</v>
      </c>
    </row>
    <row r="101" spans="1:23" ht="15" thickBot="1" x14ac:dyDescent="0.4">
      <c r="A101" s="74">
        <v>2022</v>
      </c>
      <c r="B101" s="77" t="s">
        <v>206</v>
      </c>
      <c r="C101" s="77" t="s">
        <v>213</v>
      </c>
      <c r="D101" s="18">
        <v>2.249983060395352E-3</v>
      </c>
      <c r="E101" s="21">
        <v>2.7069580646684726E-2</v>
      </c>
      <c r="G101" s="87">
        <f t="shared" si="7"/>
        <v>0</v>
      </c>
      <c r="H101" s="79"/>
      <c r="I101" s="16">
        <f t="shared" si="8"/>
        <v>0</v>
      </c>
      <c r="K101" s="89" t="s">
        <v>213</v>
      </c>
      <c r="L101" s="13">
        <v>2.249983060395352E-3</v>
      </c>
      <c r="M101" s="80"/>
      <c r="N101" s="54">
        <f t="shared" si="9"/>
        <v>0</v>
      </c>
      <c r="O101" s="80"/>
      <c r="P101" s="54">
        <f t="shared" si="10"/>
        <v>0</v>
      </c>
      <c r="R101" s="89" t="s">
        <v>213</v>
      </c>
      <c r="S101" s="53"/>
      <c r="T101" s="80"/>
      <c r="U101" s="54" t="e">
        <f t="shared" si="11"/>
        <v>#DIV/0!</v>
      </c>
      <c r="V101" s="80"/>
      <c r="W101" s="54">
        <f t="shared" si="12"/>
        <v>0</v>
      </c>
    </row>
    <row r="102" spans="1:23" ht="15" thickBot="1" x14ac:dyDescent="0.4">
      <c r="A102" s="74">
        <v>2022</v>
      </c>
      <c r="B102" s="77" t="s">
        <v>206</v>
      </c>
      <c r="C102" s="77" t="s">
        <v>214</v>
      </c>
      <c r="D102" s="18">
        <v>6.4048533119881359E-4</v>
      </c>
      <c r="E102" s="21">
        <v>2.2292078957262543E-2</v>
      </c>
      <c r="G102" s="87">
        <f t="shared" si="7"/>
        <v>0</v>
      </c>
      <c r="H102" s="79"/>
      <c r="I102" s="16">
        <f t="shared" si="8"/>
        <v>0</v>
      </c>
      <c r="K102" s="89" t="s">
        <v>214</v>
      </c>
      <c r="L102" s="13">
        <v>6.4048533119881359E-4</v>
      </c>
      <c r="M102" s="80"/>
      <c r="N102" s="54">
        <f t="shared" si="9"/>
        <v>0</v>
      </c>
      <c r="O102" s="80"/>
      <c r="P102" s="54">
        <f t="shared" si="10"/>
        <v>0</v>
      </c>
      <c r="R102" s="89" t="s">
        <v>214</v>
      </c>
      <c r="S102" s="53"/>
      <c r="T102" s="80"/>
      <c r="U102" s="54" t="e">
        <f t="shared" si="11"/>
        <v>#DIV/0!</v>
      </c>
      <c r="V102" s="80"/>
      <c r="W102" s="54">
        <f t="shared" si="12"/>
        <v>0</v>
      </c>
    </row>
    <row r="103" spans="1:23" ht="15" thickBot="1" x14ac:dyDescent="0.4">
      <c r="A103" s="74">
        <v>2022</v>
      </c>
      <c r="B103" s="77" t="s">
        <v>206</v>
      </c>
      <c r="C103" s="77" t="s">
        <v>215</v>
      </c>
      <c r="D103" s="18">
        <v>6.5165571100532817E-3</v>
      </c>
      <c r="E103" s="21">
        <v>3.1817817772963254E-2</v>
      </c>
      <c r="G103" s="87">
        <f t="shared" si="7"/>
        <v>0</v>
      </c>
      <c r="H103" s="79"/>
      <c r="I103" s="16">
        <f t="shared" si="8"/>
        <v>0</v>
      </c>
      <c r="K103" s="89" t="s">
        <v>215</v>
      </c>
      <c r="L103" s="13">
        <v>6.5165571100532817E-3</v>
      </c>
      <c r="M103" s="80"/>
      <c r="N103" s="54">
        <f t="shared" si="9"/>
        <v>0</v>
      </c>
      <c r="O103" s="80"/>
      <c r="P103" s="54">
        <f t="shared" si="10"/>
        <v>0</v>
      </c>
      <c r="R103" s="89" t="s">
        <v>215</v>
      </c>
      <c r="S103" s="53"/>
      <c r="T103" s="80"/>
      <c r="U103" s="54" t="e">
        <f t="shared" si="11"/>
        <v>#DIV/0!</v>
      </c>
      <c r="V103" s="80"/>
      <c r="W103" s="54">
        <f t="shared" si="12"/>
        <v>0</v>
      </c>
    </row>
    <row r="104" spans="1:23" ht="15" thickBot="1" x14ac:dyDescent="0.4">
      <c r="A104" s="74">
        <v>2022</v>
      </c>
      <c r="B104" s="77" t="s">
        <v>206</v>
      </c>
      <c r="C104" s="77" t="s">
        <v>216</v>
      </c>
      <c r="D104" s="18">
        <v>1.6315929754930465E-2</v>
      </c>
      <c r="E104" s="21">
        <v>5.3081777271002592E-2</v>
      </c>
      <c r="G104" s="87">
        <f t="shared" si="7"/>
        <v>0</v>
      </c>
      <c r="H104" s="79"/>
      <c r="I104" s="16">
        <f t="shared" si="8"/>
        <v>0</v>
      </c>
      <c r="K104" s="89" t="s">
        <v>216</v>
      </c>
      <c r="L104" s="13">
        <v>1.6315929754930465E-2</v>
      </c>
      <c r="M104" s="80"/>
      <c r="N104" s="54">
        <f t="shared" si="9"/>
        <v>0</v>
      </c>
      <c r="O104" s="80"/>
      <c r="P104" s="54">
        <f t="shared" si="10"/>
        <v>0</v>
      </c>
      <c r="R104" s="89" t="s">
        <v>216</v>
      </c>
      <c r="S104" s="53"/>
      <c r="T104" s="80"/>
      <c r="U104" s="54" t="e">
        <f t="shared" si="11"/>
        <v>#DIV/0!</v>
      </c>
      <c r="V104" s="80"/>
      <c r="W104" s="54">
        <f t="shared" si="12"/>
        <v>0</v>
      </c>
    </row>
    <row r="105" spans="1:23" ht="15" thickBot="1" x14ac:dyDescent="0.4">
      <c r="A105" s="74">
        <v>2022</v>
      </c>
      <c r="B105" s="77" t="s">
        <v>206</v>
      </c>
      <c r="C105" s="77" t="s">
        <v>217</v>
      </c>
      <c r="D105" s="18">
        <v>6.6497561226845307E-3</v>
      </c>
      <c r="E105" s="21">
        <v>0.12445851201003355</v>
      </c>
      <c r="G105" s="87">
        <f t="shared" si="7"/>
        <v>0</v>
      </c>
      <c r="H105" s="79"/>
      <c r="I105" s="16">
        <f t="shared" si="8"/>
        <v>0</v>
      </c>
      <c r="K105" s="89" t="s">
        <v>217</v>
      </c>
      <c r="L105" s="13">
        <v>6.6497561226845307E-3</v>
      </c>
      <c r="M105" s="80"/>
      <c r="N105" s="54">
        <f t="shared" si="9"/>
        <v>0</v>
      </c>
      <c r="O105" s="80"/>
      <c r="P105" s="54">
        <f t="shared" si="10"/>
        <v>0</v>
      </c>
      <c r="R105" s="89" t="s">
        <v>217</v>
      </c>
      <c r="S105" s="53"/>
      <c r="T105" s="80"/>
      <c r="U105" s="54" t="e">
        <f t="shared" si="11"/>
        <v>#DIV/0!</v>
      </c>
      <c r="V105" s="80"/>
      <c r="W105" s="54">
        <f t="shared" si="12"/>
        <v>0</v>
      </c>
    </row>
    <row r="106" spans="1:23" ht="15" thickBot="1" x14ac:dyDescent="0.4">
      <c r="A106" s="74">
        <v>2022</v>
      </c>
      <c r="B106" s="77" t="s">
        <v>218</v>
      </c>
      <c r="C106" s="77" t="s">
        <v>219</v>
      </c>
      <c r="D106" s="18">
        <v>1.2712894945270548E-2</v>
      </c>
      <c r="E106" s="21">
        <v>3.1551650217183244E-2</v>
      </c>
      <c r="G106" s="87">
        <f t="shared" si="7"/>
        <v>0</v>
      </c>
      <c r="H106" s="79"/>
      <c r="I106" s="16">
        <f t="shared" si="8"/>
        <v>0</v>
      </c>
      <c r="K106" s="89" t="s">
        <v>219</v>
      </c>
      <c r="L106" s="13">
        <v>1.2712894945270548E-2</v>
      </c>
      <c r="M106" s="80"/>
      <c r="N106" s="54">
        <f t="shared" si="9"/>
        <v>0</v>
      </c>
      <c r="O106" s="80"/>
      <c r="P106" s="54">
        <f t="shared" si="10"/>
        <v>0</v>
      </c>
      <c r="R106" s="89" t="s">
        <v>219</v>
      </c>
      <c r="S106" s="53"/>
      <c r="T106" s="80"/>
      <c r="U106" s="54" t="e">
        <f t="shared" si="11"/>
        <v>#DIV/0!</v>
      </c>
      <c r="V106" s="80"/>
      <c r="W106" s="54">
        <f t="shared" si="12"/>
        <v>0</v>
      </c>
    </row>
    <row r="107" spans="1:23" ht="15" thickBot="1" x14ac:dyDescent="0.4">
      <c r="A107" s="74">
        <v>2022</v>
      </c>
      <c r="B107" s="77" t="s">
        <v>218</v>
      </c>
      <c r="C107" s="77" t="s">
        <v>220</v>
      </c>
      <c r="D107" s="18">
        <v>9.4900522237942927E-4</v>
      </c>
      <c r="E107" s="21">
        <v>3.0712009258797437E-2</v>
      </c>
      <c r="G107" s="87">
        <f t="shared" si="7"/>
        <v>0</v>
      </c>
      <c r="H107" s="79"/>
      <c r="I107" s="16">
        <f t="shared" si="8"/>
        <v>0</v>
      </c>
      <c r="K107" s="89" t="s">
        <v>220</v>
      </c>
      <c r="L107" s="13">
        <v>9.4900522237942927E-4</v>
      </c>
      <c r="M107" s="80"/>
      <c r="N107" s="54">
        <f t="shared" si="9"/>
        <v>0</v>
      </c>
      <c r="O107" s="80"/>
      <c r="P107" s="54">
        <f t="shared" si="10"/>
        <v>0</v>
      </c>
      <c r="R107" s="89" t="s">
        <v>220</v>
      </c>
      <c r="S107" s="53"/>
      <c r="T107" s="80"/>
      <c r="U107" s="54" t="e">
        <f t="shared" si="11"/>
        <v>#DIV/0!</v>
      </c>
      <c r="V107" s="80"/>
      <c r="W107" s="54">
        <f t="shared" si="12"/>
        <v>0</v>
      </c>
    </row>
    <row r="108" spans="1:23" ht="15" thickBot="1" x14ac:dyDescent="0.4">
      <c r="A108" s="74">
        <v>2022</v>
      </c>
      <c r="B108" s="78" t="s">
        <v>221</v>
      </c>
      <c r="C108" s="78" t="s">
        <v>222</v>
      </c>
      <c r="D108" s="22">
        <v>1.7769721451164528E-4</v>
      </c>
      <c r="E108" s="23">
        <v>1.9838872261146844E-2</v>
      </c>
      <c r="G108" s="87">
        <f t="shared" si="7"/>
        <v>0</v>
      </c>
      <c r="H108" s="79"/>
      <c r="I108" s="16">
        <f t="shared" si="8"/>
        <v>0</v>
      </c>
      <c r="K108" s="92" t="s">
        <v>222</v>
      </c>
      <c r="L108" s="57">
        <v>1.7769721451164528E-4</v>
      </c>
      <c r="M108" s="80"/>
      <c r="N108" s="54">
        <f t="shared" si="9"/>
        <v>0</v>
      </c>
      <c r="O108" s="80"/>
      <c r="P108" s="54">
        <f t="shared" si="10"/>
        <v>0</v>
      </c>
      <c r="R108" s="92" t="s">
        <v>222</v>
      </c>
      <c r="S108" s="53"/>
      <c r="T108" s="80"/>
      <c r="U108" s="54" t="e">
        <f t="shared" si="11"/>
        <v>#DIV/0!</v>
      </c>
      <c r="V108" s="80"/>
      <c r="W108" s="54">
        <f t="shared" si="12"/>
        <v>0</v>
      </c>
    </row>
    <row r="109" spans="1:23" ht="15" thickBot="1" x14ac:dyDescent="0.4">
      <c r="D109" s="20"/>
      <c r="G109" s="79"/>
      <c r="H109" s="79"/>
      <c r="I109" s="79"/>
      <c r="K109" s="80"/>
      <c r="L109" s="80"/>
      <c r="M109" s="80"/>
      <c r="N109" s="80"/>
      <c r="O109" s="80"/>
      <c r="P109" s="80"/>
      <c r="R109" s="80"/>
      <c r="S109" s="30"/>
      <c r="T109" s="80"/>
      <c r="U109" s="80"/>
      <c r="V109" s="80"/>
      <c r="W109" s="80"/>
    </row>
    <row r="110" spans="1:23" ht="15" thickBot="1" x14ac:dyDescent="0.4">
      <c r="D110" s="19">
        <f>SUM(D19:D109)</f>
        <v>0.99999999999999967</v>
      </c>
      <c r="G110" s="79"/>
      <c r="H110" s="79"/>
      <c r="I110" s="17">
        <f>SUM(I19:I108)</f>
        <v>0</v>
      </c>
      <c r="K110" s="80"/>
      <c r="L110" s="19">
        <f>SUM(L19:L109)</f>
        <v>0.99999999999999967</v>
      </c>
      <c r="M110" s="80"/>
      <c r="N110" s="80"/>
      <c r="O110" s="80"/>
      <c r="P110" s="17">
        <f>SUM(P19:P108)</f>
        <v>0</v>
      </c>
      <c r="R110" s="80"/>
      <c r="S110" s="30"/>
      <c r="T110" s="80"/>
      <c r="U110" s="19" t="e">
        <f>SUM(U19:U109)</f>
        <v>#DIV/0!</v>
      </c>
      <c r="V110" s="80"/>
      <c r="W110" s="17">
        <f>SUM(W19:W108)</f>
        <v>0</v>
      </c>
    </row>
    <row r="111" spans="1:23" ht="15" thickBot="1" x14ac:dyDescent="0.4">
      <c r="C111" s="5"/>
      <c r="D111" s="7" t="s">
        <v>223</v>
      </c>
      <c r="G111" s="79"/>
      <c r="H111" s="79"/>
      <c r="I111" s="79" t="s">
        <v>224</v>
      </c>
      <c r="K111" s="80"/>
      <c r="L111" s="24" t="s">
        <v>223</v>
      </c>
      <c r="M111" s="80"/>
      <c r="N111" s="80"/>
      <c r="O111" s="80"/>
      <c r="P111" s="80" t="s">
        <v>224</v>
      </c>
      <c r="R111" s="80"/>
      <c r="S111" s="30"/>
      <c r="T111" s="80"/>
      <c r="U111" s="24" t="s">
        <v>223</v>
      </c>
      <c r="V111" s="80"/>
      <c r="W111" s="80" t="s">
        <v>224</v>
      </c>
    </row>
    <row r="112" spans="1:23" ht="15" thickBot="1" x14ac:dyDescent="0.4">
      <c r="G112" s="93">
        <f>SUM(G19:G108)</f>
        <v>0</v>
      </c>
      <c r="H112" s="79"/>
      <c r="I112" s="79"/>
      <c r="K112" s="80"/>
      <c r="L112" s="80"/>
      <c r="M112" s="80"/>
      <c r="N112" s="93">
        <f>SUM(N19:N108)</f>
        <v>0</v>
      </c>
      <c r="O112" s="80"/>
      <c r="P112" s="80"/>
      <c r="R112" s="80"/>
      <c r="S112" s="17">
        <f>SUM(S19:S108)</f>
        <v>0</v>
      </c>
      <c r="T112" s="80"/>
      <c r="U112" s="80"/>
      <c r="V112" s="80"/>
      <c r="W112" s="80"/>
    </row>
    <row r="113" spans="7:23" x14ac:dyDescent="0.35">
      <c r="G113" s="79" t="s">
        <v>225</v>
      </c>
      <c r="H113" s="79"/>
      <c r="I113" s="79"/>
      <c r="K113" s="80"/>
      <c r="L113" s="80"/>
      <c r="M113" s="80"/>
      <c r="N113" s="80" t="s">
        <v>225</v>
      </c>
      <c r="O113" s="80"/>
      <c r="P113" s="80"/>
      <c r="R113" s="80"/>
      <c r="S113" s="80" t="s">
        <v>225</v>
      </c>
      <c r="T113" s="80"/>
      <c r="U113" s="80"/>
      <c r="V113" s="80"/>
      <c r="W113" s="80"/>
    </row>
  </sheetData>
  <autoFilter ref="A18:E18" xr:uid="{61FAF95A-89EC-4201-BC2C-F1B2EBC5316A}"/>
  <sortState xmlns:xlrd2="http://schemas.microsoft.com/office/spreadsheetml/2017/richdata2" ref="A19:E108">
    <sortCondition ref="B19:B108"/>
    <sortCondition ref="C19:C108"/>
  </sortState>
  <mergeCells count="7">
    <mergeCell ref="A9:B9"/>
    <mergeCell ref="U14:U16"/>
    <mergeCell ref="A2:G2"/>
    <mergeCell ref="I2:J2"/>
    <mergeCell ref="I1:J1"/>
    <mergeCell ref="I3:J3"/>
    <mergeCell ref="I4:J4"/>
  </mergeCells>
  <conditionalFormatting sqref="G16">
    <cfRule type="cellIs" dxfId="7" priority="10" operator="lessThan">
      <formula>0</formula>
    </cfRule>
  </conditionalFormatting>
  <conditionalFormatting sqref="L17">
    <cfRule type="cellIs" dxfId="6" priority="9" operator="lessThan">
      <formula>0</formula>
    </cfRule>
  </conditionalFormatting>
  <conditionalFormatting sqref="N14">
    <cfRule type="cellIs" dxfId="5" priority="1" operator="greaterThan">
      <formula>$G$8</formula>
    </cfRule>
  </conditionalFormatting>
  <conditionalFormatting sqref="N17">
    <cfRule type="cellIs" dxfId="4" priority="8" operator="lessThan">
      <formula>0</formula>
    </cfRule>
  </conditionalFormatting>
  <conditionalFormatting sqref="S14">
    <cfRule type="cellIs" dxfId="3" priority="2" operator="greaterThan">
      <formula>$G$8</formula>
    </cfRule>
    <cfRule type="cellIs" dxfId="2" priority="6" operator="lessThan">
      <formula>0</formula>
    </cfRule>
  </conditionalFormatting>
  <conditionalFormatting sqref="S17">
    <cfRule type="cellIs" dxfId="1" priority="5" operator="lessThan">
      <formula>0</formula>
    </cfRule>
  </conditionalFormatting>
  <conditionalFormatting sqref="U17">
    <cfRule type="cellIs" dxfId="0" priority="4"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livsmedel, Process-LCA-metod</oddHeader>
    <oddFooter>&amp;F</oddFooter>
  </headerFooter>
  <ignoredErrors>
    <ignoredError sqref="U1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4FB4E27E01E0F4BA919345FE16DFD8B" ma:contentTypeVersion="15" ma:contentTypeDescription="Skapa ett nytt dokument." ma:contentTypeScope="" ma:versionID="cfee405fd34f842da0ba91bbd2b153e4">
  <xsd:schema xmlns:xsd="http://www.w3.org/2001/XMLSchema" xmlns:xs="http://www.w3.org/2001/XMLSchema" xmlns:p="http://schemas.microsoft.com/office/2006/metadata/properties" xmlns:ns2="93d92b77-51c1-4c66-ad7a-e69d1e9779da" xmlns:ns3="70bf3012-8c9f-4acb-ae22-4fe08b821d41" targetNamespace="http://schemas.microsoft.com/office/2006/metadata/properties" ma:root="true" ma:fieldsID="4fc2ee3909a0326b2c5d9a2847a5ffb3" ns2:_="" ns3:_="">
    <xsd:import namespace="93d92b77-51c1-4c66-ad7a-e69d1e9779da"/>
    <xsd:import namespace="70bf3012-8c9f-4acb-ae22-4fe08b821d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92b77-51c1-4c66-ad7a-e69d1e977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f3012-8c9f-4acb-ae22-4fe08b821d4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9d253f19-007b-4756-9f91-a039b9c0ea81}" ma:internalName="TaxCatchAll" ma:showField="CatchAllData" ma:web="70bf3012-8c9f-4acb-ae22-4fe08b821d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0bf3012-8c9f-4acb-ae22-4fe08b821d41" xsi:nil="true"/>
    <lcf76f155ced4ddcb4097134ff3c332f xmlns="93d92b77-51c1-4c66-ad7a-e69d1e9779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DE1ABC-3F17-4F60-AD7A-A614EE7CC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92b77-51c1-4c66-ad7a-e69d1e9779da"/>
    <ds:schemaRef ds:uri="70bf3012-8c9f-4acb-ae22-4fe08b82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7731A1-28AD-41BB-AB63-EFC0852264A0}">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70bf3012-8c9f-4acb-ae22-4fe08b821d41"/>
    <ds:schemaRef ds:uri="93d92b77-51c1-4c66-ad7a-e69d1e9779da"/>
  </ds:schemaRefs>
</ds:datastoreItem>
</file>

<file path=customXml/itemProps3.xml><?xml version="1.0" encoding="utf-8"?>
<ds:datastoreItem xmlns:ds="http://schemas.openxmlformats.org/officeDocument/2006/customXml" ds:itemID="{FD131B5F-6C48-46B6-A287-E50F5A0DCE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 om version (2)</vt:lpstr>
      <vt:lpstr>Information om version</vt:lpstr>
      <vt:lpstr>Om fördelningsnyckeln </vt:lpstr>
      <vt:lpstr>Fördelningsnyckel livsmedel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Johansson</dc:creator>
  <cp:keywords/>
  <dc:description/>
  <cp:lastModifiedBy>Heini-Marja Suvilehto</cp:lastModifiedBy>
  <cp:revision/>
  <dcterms:created xsi:type="dcterms:W3CDTF">2021-10-13T11:04:57Z</dcterms:created>
  <dcterms:modified xsi:type="dcterms:W3CDTF">2025-05-19T11:12:52Z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0x01010044FB4E27E01E0F4BA919345FE16DFD8B</vt:lpwstr>
  </property>
  <property fmtid="{D5CDD505-2E9C-101B-9397-08002B2CF9AE}" pid="3" name="MediaServiceImageTags">
    <vt:lpwstr/>
  </property>
</Properties>
</file>